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7b53eccd89ff7f/Desktop/Trudoxhill Parish Council/Trudoxhill Parish Council/FINANCE/ACCOUNTS/2022-23/AGAR/"/>
    </mc:Choice>
  </mc:AlternateContent>
  <xr:revisionPtr revIDLastSave="7" documentId="13_ncr:1_{6FE8D499-FF5C-4F03-A760-2F761EA9BC1A}" xr6:coauthVersionLast="47" xr6:coauthVersionMax="47" xr10:uidLastSave="{54EDBFE2-6B23-423A-8AE2-2906FBEED4CB}"/>
  <bookViews>
    <workbookView xWindow="20" yWindow="20" windowWidth="19180" windowHeight="10780" tabRatio="889" firstSheet="4" activeTab="7" xr2:uid="{F493F97B-3FF7-4D71-B615-5913CB2C3A8E}"/>
  </bookViews>
  <sheets>
    <sheet name="Forecast Overview" sheetId="8" r:id="rId1"/>
    <sheet name="Forecast" sheetId="3" r:id="rId2"/>
    <sheet name="Actual" sheetId="1" r:id="rId3"/>
    <sheet name="Actual Vs Forecast" sheetId="4" r:id="rId4"/>
    <sheet name="Income &amp; Expenditure" sheetId="2" r:id="rId5"/>
    <sheet name="Invoices Received" sheetId="5" r:id="rId6"/>
    <sheet name="Invoices Sent" sheetId="6" r:id="rId7"/>
    <sheet name="Bank Statements" sheetId="7" r:id="rId8"/>
  </sheets>
  <externalReferences>
    <externalReference r:id="rId9"/>
  </externalReferences>
  <definedNames>
    <definedName name="Location">[1]Menu!$I$3</definedName>
    <definedName name="StartDate">[1]Menu!$I$7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3" l="1"/>
  <c r="C21" i="2" l="1"/>
  <c r="N34" i="1" l="1"/>
  <c r="O36" i="3"/>
  <c r="O9" i="3"/>
  <c r="C9" i="8" l="1"/>
  <c r="A1" i="3" l="1"/>
  <c r="N45" i="3"/>
  <c r="M45" i="3"/>
  <c r="L45" i="3"/>
  <c r="K45" i="3"/>
  <c r="J45" i="3"/>
  <c r="I45" i="3"/>
  <c r="H45" i="3"/>
  <c r="G45" i="3"/>
  <c r="F45" i="3"/>
  <c r="E45" i="3"/>
  <c r="D45" i="3"/>
  <c r="C45" i="3"/>
  <c r="N43" i="3"/>
  <c r="M43" i="3"/>
  <c r="L43" i="3"/>
  <c r="K43" i="3"/>
  <c r="J43" i="3"/>
  <c r="I43" i="3"/>
  <c r="H43" i="3"/>
  <c r="G43" i="3"/>
  <c r="F43" i="3"/>
  <c r="E43" i="3"/>
  <c r="D43" i="3"/>
  <c r="C43" i="3"/>
  <c r="N42" i="3"/>
  <c r="M42" i="3"/>
  <c r="L42" i="3"/>
  <c r="K42" i="3"/>
  <c r="J42" i="3"/>
  <c r="I42" i="3"/>
  <c r="H42" i="3"/>
  <c r="G42" i="3"/>
  <c r="F42" i="3"/>
  <c r="E42" i="3"/>
  <c r="D42" i="3"/>
  <c r="C42" i="3"/>
  <c r="O40" i="3"/>
  <c r="O34" i="3"/>
  <c r="O33" i="3"/>
  <c r="O32" i="3"/>
  <c r="O31" i="3"/>
  <c r="O35" i="3"/>
  <c r="O39" i="3"/>
  <c r="O30" i="3"/>
  <c r="O29" i="3"/>
  <c r="O28" i="3"/>
  <c r="O27" i="3"/>
  <c r="O26" i="3"/>
  <c r="O25" i="3"/>
  <c r="O24" i="3"/>
  <c r="O38" i="3"/>
  <c r="O23" i="3"/>
  <c r="O37" i="3"/>
  <c r="O22" i="3"/>
  <c r="O21" i="3"/>
  <c r="O20" i="3"/>
  <c r="O19" i="3"/>
  <c r="O18" i="3"/>
  <c r="O17" i="3"/>
  <c r="O16" i="3"/>
  <c r="O15" i="3"/>
  <c r="N12" i="3"/>
  <c r="M12" i="3"/>
  <c r="L12" i="3"/>
  <c r="K12" i="3"/>
  <c r="J12" i="3"/>
  <c r="I12" i="3"/>
  <c r="H12" i="3"/>
  <c r="G12" i="3"/>
  <c r="F12" i="3"/>
  <c r="E12" i="3"/>
  <c r="D12" i="3"/>
  <c r="C12" i="3"/>
  <c r="O10" i="3"/>
  <c r="O8" i="3"/>
  <c r="O7" i="3"/>
  <c r="O6" i="3"/>
  <c r="F30" i="8" l="1"/>
  <c r="C12" i="8" s="1"/>
  <c r="D44" i="3"/>
  <c r="D3" i="4" s="1"/>
  <c r="L44" i="3"/>
  <c r="L3" i="4" s="1"/>
  <c r="I44" i="3"/>
  <c r="I3" i="4" s="1"/>
  <c r="E44" i="3"/>
  <c r="E3" i="4" s="1"/>
  <c r="M44" i="3"/>
  <c r="M3" i="4" s="1"/>
  <c r="J44" i="3"/>
  <c r="J3" i="4" s="1"/>
  <c r="H44" i="3"/>
  <c r="H3" i="4" s="1"/>
  <c r="K44" i="3"/>
  <c r="K3" i="4" s="1"/>
  <c r="O12" i="3"/>
  <c r="F44" i="3"/>
  <c r="F3" i="4" s="1"/>
  <c r="N44" i="3"/>
  <c r="N3" i="4" s="1"/>
  <c r="G44" i="3"/>
  <c r="G3" i="4" s="1"/>
  <c r="O42" i="3"/>
  <c r="C44" i="3"/>
  <c r="C3" i="4" s="1"/>
  <c r="D46" i="3" l="1"/>
  <c r="E46" i="3" s="1"/>
  <c r="F46" i="3" s="1"/>
  <c r="G46" i="3" s="1"/>
  <c r="H46" i="3" s="1"/>
  <c r="I46" i="3" s="1"/>
  <c r="J46" i="3" s="1"/>
  <c r="K46" i="3" s="1"/>
  <c r="L46" i="3" s="1"/>
  <c r="M46" i="3" s="1"/>
  <c r="N46" i="3" s="1"/>
  <c r="O44" i="3"/>
  <c r="O3" i="4" l="1"/>
  <c r="F21" i="2"/>
  <c r="J40" i="1"/>
  <c r="M40" i="1"/>
  <c r="L40" i="1"/>
  <c r="K40" i="1"/>
  <c r="I40" i="1"/>
  <c r="H40" i="1"/>
  <c r="G40" i="1"/>
  <c r="F40" i="1"/>
  <c r="E40" i="1"/>
  <c r="D40" i="1"/>
  <c r="C40" i="1"/>
  <c r="B40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M10" i="1"/>
  <c r="L10" i="1"/>
  <c r="K10" i="1"/>
  <c r="J10" i="1"/>
  <c r="I10" i="1"/>
  <c r="H10" i="1"/>
  <c r="G10" i="1"/>
  <c r="F10" i="1"/>
  <c r="E10" i="1"/>
  <c r="D10" i="1"/>
  <c r="C10" i="1"/>
  <c r="B10" i="1"/>
  <c r="N8" i="1"/>
  <c r="N7" i="1"/>
  <c r="N6" i="1"/>
  <c r="N5" i="1"/>
  <c r="N4" i="1"/>
  <c r="K42" i="1" l="1"/>
  <c r="L4" i="4" s="1"/>
  <c r="L5" i="4" s="1"/>
  <c r="N14" i="1"/>
  <c r="N40" i="1" s="1"/>
  <c r="E42" i="1"/>
  <c r="F4" i="4" s="1"/>
  <c r="F5" i="4" s="1"/>
  <c r="C42" i="1"/>
  <c r="D4" i="4" s="1"/>
  <c r="D5" i="4" s="1"/>
  <c r="D42" i="1"/>
  <c r="E4" i="4" s="1"/>
  <c r="E5" i="4" s="1"/>
  <c r="L42" i="1"/>
  <c r="M4" i="4" s="1"/>
  <c r="M5" i="4" s="1"/>
  <c r="M42" i="1"/>
  <c r="N4" i="4" s="1"/>
  <c r="N5" i="4" s="1"/>
  <c r="H42" i="1"/>
  <c r="I4" i="4" s="1"/>
  <c r="I5" i="4" s="1"/>
  <c r="I42" i="1"/>
  <c r="J4" i="4" s="1"/>
  <c r="J5" i="4" s="1"/>
  <c r="F42" i="1"/>
  <c r="G4" i="4" s="1"/>
  <c r="B42" i="1"/>
  <c r="B44" i="1" s="1"/>
  <c r="N10" i="1"/>
  <c r="J42" i="1"/>
  <c r="K4" i="4" s="1"/>
  <c r="K5" i="4" s="1"/>
  <c r="G42" i="1"/>
  <c r="H4" i="4" s="1"/>
  <c r="H5" i="4" s="1"/>
  <c r="C44" i="1" l="1"/>
  <c r="C4" i="4"/>
  <c r="C5" i="4" s="1"/>
  <c r="C6" i="4" s="1"/>
  <c r="D6" i="4" s="1"/>
  <c r="E6" i="4" s="1"/>
  <c r="F6" i="4" s="1"/>
  <c r="G5" i="4"/>
  <c r="N42" i="1"/>
  <c r="O4" i="4" l="1"/>
  <c r="O5" i="4" s="1"/>
  <c r="G6" i="4"/>
  <c r="H6" i="4" s="1"/>
  <c r="I6" i="4" s="1"/>
  <c r="J6" i="4" s="1"/>
  <c r="K6" i="4" s="1"/>
  <c r="L6" i="4" s="1"/>
  <c r="M6" i="4" s="1"/>
  <c r="N6" i="4" s="1"/>
  <c r="O6" i="4" s="1"/>
  <c r="D44" i="1"/>
  <c r="E44" i="1" l="1"/>
  <c r="F44" i="1" s="1"/>
  <c r="G44" i="1" l="1"/>
  <c r="H44" i="1" l="1"/>
  <c r="I44" i="1" l="1"/>
  <c r="J44" i="1" l="1"/>
  <c r="K44" i="1" l="1"/>
  <c r="L44" i="1" l="1"/>
  <c r="M44" i="1" l="1"/>
</calcChain>
</file>

<file path=xl/sharedStrings.xml><?xml version="1.0" encoding="utf-8"?>
<sst xmlns="http://schemas.openxmlformats.org/spreadsheetml/2006/main" count="327" uniqueCount="140">
  <si>
    <t>Income</t>
  </si>
  <si>
    <t>Precept</t>
  </si>
  <si>
    <t>Transfer from Fundraising Account</t>
  </si>
  <si>
    <t>Donations</t>
  </si>
  <si>
    <t>Advertising</t>
  </si>
  <si>
    <t>Sundries</t>
  </si>
  <si>
    <t/>
  </si>
  <si>
    <t>Total Income</t>
  </si>
  <si>
    <t>Costs</t>
  </si>
  <si>
    <t>Parish Clerk Salary</t>
  </si>
  <si>
    <t>Parish Clerk Travel Expenses</t>
  </si>
  <si>
    <t>Grass Cutting</t>
  </si>
  <si>
    <t>Website</t>
  </si>
  <si>
    <t>Internal Audit of Annual Accounts</t>
  </si>
  <si>
    <t>Community Garden</t>
  </si>
  <si>
    <t>Playground Inspections / Maintenance</t>
  </si>
  <si>
    <t>Your View Printing</t>
  </si>
  <si>
    <t>Litter Picking</t>
  </si>
  <si>
    <t>Village Hall Hire (TPC meetings &amp; F/café)</t>
  </si>
  <si>
    <t>Stationery</t>
  </si>
  <si>
    <t>PC Insurance</t>
  </si>
  <si>
    <t>SALC</t>
  </si>
  <si>
    <t>Footpaths</t>
  </si>
  <si>
    <t>Chairmans Thank you Gifts</t>
  </si>
  <si>
    <t>Childrens Xmas Party</t>
  </si>
  <si>
    <t>Training</t>
  </si>
  <si>
    <t>Equipment</t>
  </si>
  <si>
    <t>Data Protection</t>
  </si>
  <si>
    <t>Zoom Subscription</t>
  </si>
  <si>
    <t>Election Costs</t>
  </si>
  <si>
    <t>St Leonards Churchyard Upkeep</t>
  </si>
  <si>
    <t>Village Events</t>
  </si>
  <si>
    <t>Other</t>
  </si>
  <si>
    <t>Total Costs</t>
  </si>
  <si>
    <t>Net Income</t>
  </si>
  <si>
    <t>Current Account Balance</t>
  </si>
  <si>
    <t>Starting Balance</t>
  </si>
  <si>
    <t>Balance</t>
  </si>
  <si>
    <t>Trudoxhill Parish Council</t>
  </si>
  <si>
    <t>Playground Inspections / Maint.</t>
  </si>
  <si>
    <t>Village Hall Hire</t>
  </si>
  <si>
    <t>Balance B/F - Main</t>
  </si>
  <si>
    <t>Balance B/F - Fundraising</t>
  </si>
  <si>
    <t>Balance B/F - Reserve</t>
  </si>
  <si>
    <t>Balance C/F - Main</t>
  </si>
  <si>
    <t>Balance C/F - Fundraising</t>
  </si>
  <si>
    <t>Balance C/F - Reserve</t>
  </si>
  <si>
    <t>£</t>
  </si>
  <si>
    <t>Forecast by Month</t>
  </si>
  <si>
    <t>Forecast Net Income</t>
  </si>
  <si>
    <t>Actual Net Income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</si>
  <si>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</si>
  <si>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</si>
  <si>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</si>
  <si>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</si>
  <si>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</si>
  <si>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</si>
  <si>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</si>
  <si>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</si>
  <si>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</si>
  <si>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</si>
  <si>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</si>
  <si>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</si>
  <si>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</si>
  <si>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Variance</t>
  </si>
  <si>
    <t>Ending Balance</t>
  </si>
  <si>
    <t>Current Account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</si>
  <si>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</si>
  <si>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</si>
  <si>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</si>
  <si>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</si>
  <si>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</si>
  <si>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</si>
  <si>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</si>
  <si>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</si>
  <si>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</si>
  <si>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</si>
  <si>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</si>
  <si>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</si>
  <si>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Invoice Ref</t>
  </si>
  <si>
    <t>Date</t>
  </si>
  <si>
    <t>Recepient</t>
  </si>
  <si>
    <t>Value</t>
  </si>
  <si>
    <t>Paid</t>
  </si>
  <si>
    <t>Cumulative Surplus / Defecit</t>
  </si>
  <si>
    <t>Supplier</t>
  </si>
  <si>
    <t>Reference</t>
  </si>
  <si>
    <t>Dean Press</t>
  </si>
  <si>
    <t>Reserve Contributions</t>
  </si>
  <si>
    <t>S. Green-Armytage (White Hart)</t>
  </si>
  <si>
    <t>Bellevue Vets</t>
  </si>
  <si>
    <t>TPC0020</t>
  </si>
  <si>
    <t>Trudoxhill Parish Council 2022-2023 Budget</t>
  </si>
  <si>
    <t>TPC0022</t>
  </si>
  <si>
    <t>Jon Symes (Wiltshire Smokehouse)</t>
  </si>
  <si>
    <t>TPC0023</t>
  </si>
  <si>
    <t>Kevin (JW Ransomes)</t>
  </si>
  <si>
    <t>TPC0024</t>
  </si>
  <si>
    <t>(Through to april 5th)</t>
  </si>
  <si>
    <t>TPC0025</t>
  </si>
  <si>
    <t>Kapow Pest Control (Chris Raithby)</t>
  </si>
  <si>
    <t>TPC0026</t>
  </si>
  <si>
    <t>CARRIED FORWARD</t>
  </si>
  <si>
    <t>Income and Expenditure Account 6th April 2022 to 5th April 2023</t>
  </si>
  <si>
    <t>Forrestor Sylvester Mackett Solicitors</t>
  </si>
  <si>
    <t>Lucy Carter</t>
  </si>
  <si>
    <t>Whistler Labs</t>
  </si>
  <si>
    <t>K Gale</t>
  </si>
  <si>
    <t>APR</t>
  </si>
  <si>
    <t>Tdx Village Hall</t>
  </si>
  <si>
    <t>TVH00097</t>
  </si>
  <si>
    <t>Mendip</t>
  </si>
  <si>
    <t>chased 5 aug</t>
  </si>
  <si>
    <t>ROSPA</t>
  </si>
  <si>
    <t>BHIB</t>
  </si>
  <si>
    <t>LCO02718-691483</t>
  </si>
  <si>
    <t>SEPT</t>
  </si>
  <si>
    <t>AUG</t>
  </si>
  <si>
    <t>ICO</t>
  </si>
  <si>
    <t>OCT</t>
  </si>
  <si>
    <t>ZA290235</t>
  </si>
  <si>
    <t>winter 22</t>
  </si>
  <si>
    <t>NetwiseUK</t>
  </si>
  <si>
    <t>TDX Village Hall</t>
  </si>
  <si>
    <t>TPC0027</t>
  </si>
  <si>
    <t>TPC0028</t>
  </si>
  <si>
    <t>TPC0029</t>
  </si>
  <si>
    <t>TPC0030</t>
  </si>
  <si>
    <t>Clear Space Self Storage</t>
  </si>
  <si>
    <t>Palette &amp; Pasture</t>
  </si>
  <si>
    <t>HuttonBrown Painting &amp; Decorating</t>
  </si>
  <si>
    <t>TPC0031</t>
  </si>
  <si>
    <t>Mark Cawthra (Life and Mobility Solutions Ltd)</t>
  </si>
  <si>
    <t>TPC0032</t>
  </si>
  <si>
    <t>Sovereign</t>
  </si>
  <si>
    <t>monthly as 17.99</t>
  </si>
  <si>
    <t>Interest Received</t>
  </si>
  <si>
    <t>Reserve Account</t>
  </si>
  <si>
    <t>Fundraising Account</t>
  </si>
  <si>
    <t>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</si>
</sst>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3" fillId="3" borderId="1" xfId="0" applyNumberFormat="1" applyFont="1" applyFill="1" applyBorder="1" applyAlignment="1" applyProtection="1">
      <alignment vertical="center"/>
      <protection locked="0"/>
    </xf>
    <xf numFmtId="39" fontId="3" fillId="2" borderId="1" xfId="0" applyNumberFormat="1" applyFont="1" applyFill="1" applyBorder="1" applyAlignment="1">
      <alignment vertical="center"/>
    </xf>
    <xf numFmtId="39" fontId="3" fillId="2" borderId="0" xfId="0" applyNumberFormat="1" applyFont="1" applyFill="1" applyAlignment="1">
      <alignment vertical="center"/>
    </xf>
    <xf numFmtId="37" fontId="3" fillId="2" borderId="0" xfId="0" applyNumberFormat="1" applyFont="1" applyFill="1" applyAlignment="1">
      <alignment vertical="center"/>
    </xf>
    <xf numFmtId="0" fontId="1" fillId="0" borderId="0" xfId="0" applyFont="1"/>
    <xf numFmtId="17" fontId="1" fillId="0" borderId="0" xfId="0" applyNumberFormat="1" applyFont="1"/>
    <xf numFmtId="39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/>
    </xf>
    <xf numFmtId="43" fontId="1" fillId="0" borderId="2" xfId="1" applyFont="1" applyBorder="1"/>
    <xf numFmtId="2" fontId="3" fillId="2" borderId="0" xfId="2" applyNumberFormat="1" applyFont="1" applyFill="1" applyAlignment="1">
      <alignment vertical="center"/>
    </xf>
    <xf numFmtId="2" fontId="2" fillId="2" borderId="0" xfId="2" applyNumberFormat="1" applyFont="1" applyFill="1" applyAlignment="1">
      <alignment vertical="center"/>
    </xf>
    <xf numFmtId="2" fontId="3" fillId="4" borderId="1" xfId="2" applyNumberFormat="1" applyFont="1" applyFill="1" applyBorder="1" applyAlignment="1" applyProtection="1">
      <alignment vertical="center"/>
      <protection locked="0"/>
    </xf>
    <xf numFmtId="2" fontId="3" fillId="2" borderId="1" xfId="2" applyNumberFormat="1" applyFont="1" applyFill="1" applyBorder="1" applyAlignment="1">
      <alignment vertical="center"/>
    </xf>
    <xf numFmtId="2" fontId="3" fillId="2" borderId="3" xfId="2" applyNumberFormat="1" applyFont="1" applyFill="1" applyBorder="1" applyAlignment="1">
      <alignment vertical="center"/>
    </xf>
    <xf numFmtId="2" fontId="6" fillId="2" borderId="0" xfId="2" applyNumberFormat="1" applyFont="1" applyFill="1" applyAlignment="1">
      <alignment vertical="center"/>
    </xf>
    <xf numFmtId="0" fontId="1" fillId="0" borderId="2" xfId="0" applyFont="1" applyBorder="1"/>
    <xf numFmtId="164" fontId="0" fillId="0" borderId="0" xfId="0" applyNumberFormat="1"/>
    <xf numFmtId="164" fontId="0" fillId="0" borderId="2" xfId="0" applyNumberFormat="1" applyBorder="1"/>
    <xf numFmtId="15" fontId="0" fillId="0" borderId="0" xfId="0" applyNumberFormat="1"/>
    <xf numFmtId="43" fontId="0" fillId="0" borderId="0" xfId="0" applyNumberFormat="1"/>
    <xf numFmtId="0" fontId="1" fillId="0" borderId="4" xfId="0" applyFont="1" applyBorder="1"/>
    <xf numFmtId="43" fontId="0" fillId="0" borderId="4" xfId="3" applyNumberFormat="1" applyFont="1" applyBorder="1"/>
    <xf numFmtId="43" fontId="0" fillId="0" borderId="2" xfId="0" applyNumberFormat="1" applyBorder="1"/>
    <xf numFmtId="0" fontId="8" fillId="0" borderId="0" xfId="4"/>
    <xf numFmtId="16" fontId="0" fillId="0" borderId="0" xfId="0" applyNumberFormat="1"/>
    <xf numFmtId="0" fontId="1" fillId="0" borderId="0" xfId="0" applyFont="1" applyAlignment="1">
      <alignment horizontal="left"/>
    </xf>
    <xf numFmtId="0" fontId="8" fillId="0" borderId="0" xfId="4" applyAlignment="1">
      <alignment horizontal="left"/>
    </xf>
    <xf numFmtId="0" fontId="0" fillId="0" borderId="0" xfId="0" applyAlignment="1">
      <alignment horizontal="left"/>
    </xf>
    <xf numFmtId="0" fontId="8" fillId="0" borderId="0" xfId="4" applyFill="1" applyAlignment="1">
      <alignment horizontal="left"/>
    </xf>
    <xf numFmtId="164" fontId="1" fillId="0" borderId="0" xfId="0" applyNumberFormat="1" applyFont="1"/>
    <xf numFmtId="0" fontId="8" fillId="0" borderId="0" xfId="4" applyFill="1"/>
    <xf numFmtId="43" fontId="0" fillId="0" borderId="0" xfId="1" applyFont="1" applyFill="1"/>
    <xf numFmtId="0" fontId="1" fillId="5" borderId="0" xfId="0" applyFont="1" applyFill="1"/>
  </cellXfs>
  <cellStyles count="5">
    <cellStyle name="Comma" xfId="1" builtinId="3"/>
    <cellStyle name="Hyperlink" xfId="4" builtinId="8"/>
    <cellStyle name="Normal" xfId="0" builtinId="0"/>
    <cellStyle name="Normal 2" xfId="2" xr:uid="{2CCA7428-AEF0-4955-9E46-168D31D77D7C}"/>
    <cellStyle name="Percent" xfId="3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b7b53eccd89ff7f/Desktop/Trudoxhill%20Parish%20Council/Trudoxhill%20Parish%20Council/FINANCE/ACCOUNTS/2021-22/TPC%20Budget%2020-21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Menu"/>
      <sheetName val="Forecast"/>
      <sheetName val="Actual"/>
      <sheetName val="YearToDate"/>
      <sheetName val="Variance"/>
      <sheetName val="MyLinks"/>
    </sheetNames>
    <sheetDataSet>
      <sheetData sheetId="0"/>
      <sheetData sheetId="1">
        <row r="3">
          <cell r="I3" t="str">
            <v>Trudoxhill Parish Council</v>
          </cell>
        </row>
        <row r="7">
          <cell r="I7">
            <v>43922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n__ic3sU3vrzm5zVvTJkw3kRe2H?e=qp5HWt" TargetMode="External"/><Relationship Id="rId13" Type="http://schemas.openxmlformats.org/officeDocument/2006/relationships/hyperlink" Target="https://1drv.ms/b/s!An__ic3sU3vrzygXKeMOxx8CIxyH?e=ERErbo" TargetMode="External"/><Relationship Id="rId18" Type="http://schemas.openxmlformats.org/officeDocument/2006/relationships/hyperlink" Target="https://1drv.ms/u/s!An__ic3sU3vrzycq8s3H45P8JaXe?e=eezhng" TargetMode="External"/><Relationship Id="rId26" Type="http://schemas.openxmlformats.org/officeDocument/2006/relationships/hyperlink" Target="https://1drv.ms/b/s!An__ic3sU3vr0D-QATDr75Eoxv5P?e=VI26qd" TargetMode="External"/><Relationship Id="rId3" Type="http://schemas.openxmlformats.org/officeDocument/2006/relationships/hyperlink" Target="https://1drv.ms/b/s!An__ic3sU3vrzgNygY-oEHfQnn28?e=vaFAGK" TargetMode="External"/><Relationship Id="rId21" Type="http://schemas.openxmlformats.org/officeDocument/2006/relationships/hyperlink" Target="https://1drv.ms/u/s!An__ic3sU3vrz2qx06U8kuZJNTQT?e=CU0Ajh" TargetMode="External"/><Relationship Id="rId7" Type="http://schemas.openxmlformats.org/officeDocument/2006/relationships/hyperlink" Target="https://1drv.ms/b/s!An__ic3sU3vrzjS66UNkhHo5bHzF?e=nbB7kC" TargetMode="External"/><Relationship Id="rId12" Type="http://schemas.openxmlformats.org/officeDocument/2006/relationships/hyperlink" Target="https://1drv.ms/b/s!An__ic3sU3vrznGHNp8g-611Uxyt?e=8aKf8K" TargetMode="External"/><Relationship Id="rId17" Type="http://schemas.openxmlformats.org/officeDocument/2006/relationships/hyperlink" Target="https://1drv.ms/b/s!An__ic3sU3vrz0yNVumtLTJgoU6J?e=uvUhoa" TargetMode="External"/><Relationship Id="rId25" Type="http://schemas.openxmlformats.org/officeDocument/2006/relationships/hyperlink" Target="https://1drv.ms/b/s!An__ic3sU3vr0Cq4PKZUKWfwc0Vm?e=VoQtbr" TargetMode="External"/><Relationship Id="rId2" Type="http://schemas.openxmlformats.org/officeDocument/2006/relationships/hyperlink" Target="https://1drv.ms/u/s!An__ic3sU3vrzgCcE9YIP-BTAXJb?e=lh7gdA" TargetMode="External"/><Relationship Id="rId16" Type="http://schemas.openxmlformats.org/officeDocument/2006/relationships/hyperlink" Target="https://1drv.ms/u/s!An__ic3sU3vrz0ptzUl2cvSlJYzI?e=XW2v8b" TargetMode="External"/><Relationship Id="rId20" Type="http://schemas.openxmlformats.org/officeDocument/2006/relationships/hyperlink" Target="https://1drv.ms/b/s!An__ic3sU3vrz2uhFcG3ZnXfHvVY?e=DPLMoY" TargetMode="External"/><Relationship Id="rId29" Type="http://schemas.openxmlformats.org/officeDocument/2006/relationships/hyperlink" Target="https://1drv.ms/b/s!An__ic3sU3vr0QqwouCGlFPeRLU8?e=s6NcaT" TargetMode="External"/><Relationship Id="rId1" Type="http://schemas.openxmlformats.org/officeDocument/2006/relationships/hyperlink" Target="https://1drv.ms/b/s!An__ic3sU3vrzgIN-PEpCxTD2APC?e=yG6vJs" TargetMode="External"/><Relationship Id="rId6" Type="http://schemas.openxmlformats.org/officeDocument/2006/relationships/hyperlink" Target="https://1drv.ms/u/s!An__ic3sU3vrzjO6M-rUf_pyiffq?e=il30Cc" TargetMode="External"/><Relationship Id="rId11" Type="http://schemas.openxmlformats.org/officeDocument/2006/relationships/hyperlink" Target="https://1drv.ms/b/s!An__ic3sU3vrznAfArRxu4UO3R1E?e=UAcx6n" TargetMode="External"/><Relationship Id="rId24" Type="http://schemas.openxmlformats.org/officeDocument/2006/relationships/hyperlink" Target="https://1drv.ms/b/s!An__ic3sU3vr0BC3694rutSZ06yd?e=d5H7og" TargetMode="External"/><Relationship Id="rId5" Type="http://schemas.openxmlformats.org/officeDocument/2006/relationships/hyperlink" Target="https://1drv.ms/b/s!An__ic3sU3vrzjXNk1OA7Zq3Q4PW?e=3CgtXK" TargetMode="External"/><Relationship Id="rId15" Type="http://schemas.openxmlformats.org/officeDocument/2006/relationships/hyperlink" Target="https://1drv.ms/b/s!An__ic3sU3vrz0sPObrBpfvevAk2?e=nhvlX4" TargetMode="External"/><Relationship Id="rId23" Type="http://schemas.openxmlformats.org/officeDocument/2006/relationships/hyperlink" Target="https://1drv.ms/b/s!An__ic3sU3vrz3y9_fkzL48EEwWW?e=XkSPhR" TargetMode="External"/><Relationship Id="rId28" Type="http://schemas.openxmlformats.org/officeDocument/2006/relationships/hyperlink" Target="https://1drv.ms/b/s!An__ic3sU3vr0QkXzS7hagKZQ-Sm?e=E2SFII" TargetMode="External"/><Relationship Id="rId10" Type="http://schemas.openxmlformats.org/officeDocument/2006/relationships/hyperlink" Target="https://1drv.ms/b/s!An__ic3sU3vrzm8aCvjNbPf1zeji?e=TSr3dk" TargetMode="External"/><Relationship Id="rId19" Type="http://schemas.openxmlformats.org/officeDocument/2006/relationships/hyperlink" Target="https://1drv.ms/b/s!An__ic3sU3vrz2yBGMmIc2Mp6P2z?e=5KbK2B" TargetMode="External"/><Relationship Id="rId4" Type="http://schemas.openxmlformats.org/officeDocument/2006/relationships/hyperlink" Target="https://1drv.ms/b/s!An__ic3sU3vrzgHRDyZxgq7wTPFc?e=y0EY25" TargetMode="External"/><Relationship Id="rId9" Type="http://schemas.openxmlformats.org/officeDocument/2006/relationships/hyperlink" Target="https://1drv.ms/u/s!An__ic3sU3vrzm259SLaqSM065VK?e=ADQpVq" TargetMode="External"/><Relationship Id="rId14" Type="http://schemas.openxmlformats.org/officeDocument/2006/relationships/hyperlink" Target="https://1drv.ms/b/s!An__ic3sU3vrzyZFKDwQJQi3VE6o?e=PK3pGt" TargetMode="External"/><Relationship Id="rId22" Type="http://schemas.openxmlformats.org/officeDocument/2006/relationships/hyperlink" Target="https://1drv.ms/b/s!An__ic3sU3vrz32kOevxg6eJPSdm?e=cBvl0b" TargetMode="External"/><Relationship Id="rId27" Type="http://schemas.openxmlformats.org/officeDocument/2006/relationships/hyperlink" Target="https://1drv.ms/b/s!An__ic3sU3vr0F0A_wOokPxuS9vj?e=4fyC5v" TargetMode="External"/><Relationship Id="rId30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__ic3sU3vr0EcO1wzFZSyGIXol?e=THyY9U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1drv.ms/b/s!An__ic3sU3vrzQWlnr0b9WkUqgs6?e=9c70MX" TargetMode="External"/><Relationship Id="rId7" Type="http://schemas.openxmlformats.org/officeDocument/2006/relationships/hyperlink" Target="https://1drv.ms/b/s!An__ic3sU3vr0EWQVFld2UFRjg2R?e=Eme25G" TargetMode="External"/><Relationship Id="rId12" Type="http://schemas.openxmlformats.org/officeDocument/2006/relationships/hyperlink" Target="https://1drv.ms/b/s!An__ic3sU3vr0FGH3JkqxmzoaQyZ?e=lsuWYu" TargetMode="External"/><Relationship Id="rId2" Type="http://schemas.openxmlformats.org/officeDocument/2006/relationships/hyperlink" Target="https://1drv.ms/b/s!An__ic3sU3vrzQIQUrqULWH1mPYW?e=H1JQNQ" TargetMode="External"/><Relationship Id="rId1" Type="http://schemas.openxmlformats.org/officeDocument/2006/relationships/hyperlink" Target="https://1drv.ms/b/s!An__ic3sU3vrzC-xWMTAQwX5Yoj2?e=FN3HBO" TargetMode="External"/><Relationship Id="rId6" Type="http://schemas.openxmlformats.org/officeDocument/2006/relationships/hyperlink" Target="https://1drv.ms/b/s!An__ic3sU3vrzWABgyH1WViqguTz?e=GYkFYB" TargetMode="External"/><Relationship Id="rId11" Type="http://schemas.openxmlformats.org/officeDocument/2006/relationships/hyperlink" Target="https://1drv.ms/b/s!An__ic3sU3vr0E5L052Gz1qfZ8kP?e=iALMQI" TargetMode="External"/><Relationship Id="rId5" Type="http://schemas.openxmlformats.org/officeDocument/2006/relationships/hyperlink" Target="https://1drv.ms/b/s!An__ic3sU3vrzT8fP-cIsKsZRUQM?e=Y94JIT" TargetMode="External"/><Relationship Id="rId10" Type="http://schemas.openxmlformats.org/officeDocument/2006/relationships/hyperlink" Target="https://1drv.ms/b/s!An__ic3sU3vr0Eu-YIeDdlf7iymG?e=wVdWoI" TargetMode="External"/><Relationship Id="rId4" Type="http://schemas.openxmlformats.org/officeDocument/2006/relationships/hyperlink" Target="https://1drv.ms/b/s!An__ic3sU3vrzQgL9gFaOVhiwr1D?e=ubU29k" TargetMode="External"/><Relationship Id="rId9" Type="http://schemas.openxmlformats.org/officeDocument/2006/relationships/hyperlink" Target="https://1drv.ms/b/s!An__ic3sU3vr0EmFNsP6rXamaClt?e=hOLnNW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n__ic3sU3vr0AIJ72W0pnVGe5MP?e=sX4KNC" TargetMode="External"/><Relationship Id="rId13" Type="http://schemas.openxmlformats.org/officeDocument/2006/relationships/hyperlink" Target="https://1drv.ms/b/s!An__ic3sU3vr0Tk5dKZE_XMCJw_-?e=X8Hhth" TargetMode="External"/><Relationship Id="rId3" Type="http://schemas.openxmlformats.org/officeDocument/2006/relationships/hyperlink" Target="https://1drv.ms/b/s!An__ic3sU3vrzn7GvhwCRXcsHspK?e=FpNT3r" TargetMode="External"/><Relationship Id="rId7" Type="http://schemas.openxmlformats.org/officeDocument/2006/relationships/hyperlink" Target="https://1drv.ms/b/s!An__ic3sU3vrz212oFQbzbwdxKe5?e=Dwli1Y" TargetMode="External"/><Relationship Id="rId12" Type="http://schemas.openxmlformats.org/officeDocument/2006/relationships/hyperlink" Target="https://1drv.ms/b/s!An__ic3sU3vr0TGvJM33lXFIT5Vl?e=I5CfX1" TargetMode="External"/><Relationship Id="rId2" Type="http://schemas.openxmlformats.org/officeDocument/2006/relationships/hyperlink" Target="https://1drv.ms/b/s!An__ic3sU3vrzjhB30A5MEcusN-X?e=XU4Iu1" TargetMode="External"/><Relationship Id="rId1" Type="http://schemas.openxmlformats.org/officeDocument/2006/relationships/hyperlink" Target="https://1drv.ms/b/s!An__ic3sU3vrzjcaFyhuzD8Gc4yb?e=Np0DmD" TargetMode="External"/><Relationship Id="rId6" Type="http://schemas.openxmlformats.org/officeDocument/2006/relationships/hyperlink" Target="https://1drv.ms/b/s!An__ic3sU3vrz02fwBVRZrU8nsIJ?e=HEUsGp" TargetMode="External"/><Relationship Id="rId11" Type="http://schemas.openxmlformats.org/officeDocument/2006/relationships/hyperlink" Target="https://1drv.ms/b/s!An__ic3sU3vr0GuRZl27zuwPK8f8?e=nYbhsQ" TargetMode="External"/><Relationship Id="rId5" Type="http://schemas.openxmlformats.org/officeDocument/2006/relationships/hyperlink" Target="https://1drv.ms/b/s!An__ic3sU3vrzzTmAVxyVjxHITbh?e=3j2Q3R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s://1drv.ms/b/s!An__ic3sU3vr0C6bMVhYoGQdO2y4?e=6csOu2" TargetMode="External"/><Relationship Id="rId4" Type="http://schemas.openxmlformats.org/officeDocument/2006/relationships/hyperlink" Target="https://1drv.ms/b/s!An__ic3sU3vrzn_zGESlWf6B-nmE?e=Rm1ZRK" TargetMode="External"/><Relationship Id="rId9" Type="http://schemas.openxmlformats.org/officeDocument/2006/relationships/hyperlink" Target="https://1drv.ms/b/s!An__ic3sU3vr0C076SFAWVbgxWEI?e=Z3eWvX" TargetMode="External"/><Relationship Id="rId14" Type="http://schemas.openxmlformats.org/officeDocument/2006/relationships/hyperlink" Target="https://1drv.ms/b/s!An__ic3sU3vr0TgyVfcFvzO-KBTD?e=tFQr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18BE-CF25-4B0C-A57E-520F16E58AD8}">
  <sheetPr>
    <pageSetUpPr fitToPage="1"/>
  </sheetPr>
  <dimension ref="B1:J31"/>
  <sheetViews>
    <sheetView zoomScale="70" zoomScaleNormal="70" workbookViewId="0">
      <selection activeCell="F4" sqref="F4"/>
    </sheetView>
  </sheetViews>
  <sheetFormatPr defaultRowHeight="14.5" x14ac:dyDescent="0.35"/>
  <cols>
    <col min="2" max="2" width="30.1796875" bestFit="1" customWidth="1"/>
    <col min="3" max="3" width="12.54296875" style="20" bestFit="1" customWidth="1"/>
    <col min="5" max="5" width="37.90625" bestFit="1" customWidth="1"/>
    <col min="6" max="6" width="12.54296875" style="20" customWidth="1"/>
    <col min="8" max="8" width="34.54296875" bestFit="1" customWidth="1"/>
    <col min="9" max="10" width="10.7265625" bestFit="1" customWidth="1"/>
  </cols>
  <sheetData>
    <row r="1" spans="2:10" x14ac:dyDescent="0.35">
      <c r="B1" s="7" t="s">
        <v>92</v>
      </c>
    </row>
    <row r="3" spans="2:10" x14ac:dyDescent="0.35">
      <c r="B3" s="7" t="s">
        <v>0</v>
      </c>
      <c r="E3" s="7" t="s">
        <v>8</v>
      </c>
      <c r="H3" s="7"/>
      <c r="I3" s="33"/>
      <c r="J3" s="33"/>
    </row>
    <row r="4" spans="2:10" x14ac:dyDescent="0.35">
      <c r="B4" t="s">
        <v>1</v>
      </c>
      <c r="C4" s="20">
        <v>6210</v>
      </c>
      <c r="E4" t="s">
        <v>9</v>
      </c>
      <c r="F4" s="20">
        <v>2556</v>
      </c>
      <c r="G4" s="20"/>
      <c r="I4" s="20"/>
      <c r="J4" s="20"/>
    </row>
    <row r="5" spans="2:10" x14ac:dyDescent="0.35">
      <c r="B5" t="s">
        <v>2</v>
      </c>
      <c r="C5" s="20">
        <v>0</v>
      </c>
      <c r="E5" t="s">
        <v>11</v>
      </c>
      <c r="F5" s="20">
        <v>800</v>
      </c>
      <c r="I5" s="20"/>
      <c r="J5" s="20"/>
    </row>
    <row r="6" spans="2:10" x14ac:dyDescent="0.35">
      <c r="B6" t="s">
        <v>5</v>
      </c>
      <c r="C6" s="20">
        <v>0</v>
      </c>
      <c r="E6" t="s">
        <v>16</v>
      </c>
      <c r="F6" s="20">
        <v>704</v>
      </c>
      <c r="G6" s="20"/>
      <c r="I6" s="20"/>
      <c r="J6" s="20"/>
    </row>
    <row r="7" spans="2:10" x14ac:dyDescent="0.35">
      <c r="B7" t="s">
        <v>4</v>
      </c>
      <c r="C7" s="20">
        <v>250</v>
      </c>
      <c r="E7" t="s">
        <v>18</v>
      </c>
      <c r="F7" s="20">
        <v>216</v>
      </c>
      <c r="G7" s="20"/>
      <c r="I7" s="20"/>
      <c r="J7" s="20"/>
    </row>
    <row r="8" spans="2:10" x14ac:dyDescent="0.35">
      <c r="B8" t="s">
        <v>3</v>
      </c>
      <c r="C8" s="20">
        <v>0</v>
      </c>
      <c r="E8" t="s">
        <v>20</v>
      </c>
      <c r="F8" s="20">
        <v>513.52800000000002</v>
      </c>
      <c r="I8" s="20"/>
      <c r="J8" s="20"/>
    </row>
    <row r="9" spans="2:10" ht="15" thickBot="1" x14ac:dyDescent="0.4">
      <c r="B9" s="19" t="s">
        <v>63</v>
      </c>
      <c r="C9" s="21">
        <f>SUM(C4:C8)</f>
        <v>6460</v>
      </c>
      <c r="E9" t="s">
        <v>88</v>
      </c>
      <c r="F9" s="20">
        <v>1200</v>
      </c>
      <c r="I9" s="20"/>
      <c r="J9" s="20"/>
    </row>
    <row r="10" spans="2:10" ht="15" thickTop="1" x14ac:dyDescent="0.35">
      <c r="E10" t="s">
        <v>22</v>
      </c>
      <c r="F10" s="20">
        <v>0</v>
      </c>
      <c r="I10" s="20"/>
      <c r="J10" s="20"/>
    </row>
    <row r="11" spans="2:10" x14ac:dyDescent="0.35">
      <c r="B11" s="7" t="s">
        <v>36</v>
      </c>
      <c r="C11" s="20">
        <v>2217.69</v>
      </c>
      <c r="E11" t="s">
        <v>30</v>
      </c>
      <c r="F11" s="20">
        <v>250</v>
      </c>
      <c r="I11" s="20"/>
      <c r="J11" s="20"/>
    </row>
    <row r="12" spans="2:10" x14ac:dyDescent="0.35">
      <c r="B12" s="7" t="s">
        <v>65</v>
      </c>
      <c r="C12" s="20">
        <f>C11+(C9-F30)</f>
        <v>1035.2320000000004</v>
      </c>
      <c r="E12" t="s">
        <v>15</v>
      </c>
      <c r="F12" s="20">
        <v>237.48</v>
      </c>
      <c r="G12" s="20"/>
      <c r="I12" s="20"/>
      <c r="J12" s="20"/>
    </row>
    <row r="13" spans="2:10" x14ac:dyDescent="0.35">
      <c r="E13" t="s">
        <v>24</v>
      </c>
      <c r="F13" s="20">
        <v>200</v>
      </c>
      <c r="I13" s="20"/>
      <c r="J13" s="20"/>
    </row>
    <row r="14" spans="2:10" x14ac:dyDescent="0.35">
      <c r="E14" t="s">
        <v>28</v>
      </c>
      <c r="F14" s="20">
        <v>0</v>
      </c>
      <c r="I14" s="20"/>
      <c r="J14" s="20"/>
    </row>
    <row r="15" spans="2:10" x14ac:dyDescent="0.35">
      <c r="E15" t="s">
        <v>12</v>
      </c>
      <c r="F15" s="20">
        <v>250</v>
      </c>
      <c r="I15" s="20"/>
      <c r="J15" s="20"/>
    </row>
    <row r="16" spans="2:10" x14ac:dyDescent="0.35">
      <c r="E16" t="s">
        <v>21</v>
      </c>
      <c r="F16" s="20">
        <v>120.45</v>
      </c>
      <c r="I16" s="20"/>
      <c r="J16" s="20"/>
    </row>
    <row r="17" spans="5:10" x14ac:dyDescent="0.35">
      <c r="E17" t="s">
        <v>25</v>
      </c>
      <c r="F17" s="20">
        <v>120</v>
      </c>
      <c r="I17" s="20"/>
      <c r="J17" s="20"/>
    </row>
    <row r="18" spans="5:10" x14ac:dyDescent="0.35">
      <c r="E18" t="s">
        <v>14</v>
      </c>
      <c r="F18" s="20">
        <v>0</v>
      </c>
      <c r="I18" s="20"/>
      <c r="J18" s="20"/>
    </row>
    <row r="19" spans="5:10" x14ac:dyDescent="0.35">
      <c r="E19" t="s">
        <v>3</v>
      </c>
      <c r="F19" s="20">
        <v>100</v>
      </c>
      <c r="I19" s="20"/>
      <c r="J19" s="20"/>
    </row>
    <row r="20" spans="5:10" x14ac:dyDescent="0.35">
      <c r="E20" t="s">
        <v>23</v>
      </c>
      <c r="F20" s="20">
        <v>40</v>
      </c>
      <c r="I20" s="20"/>
      <c r="J20" s="20"/>
    </row>
    <row r="21" spans="5:10" x14ac:dyDescent="0.35">
      <c r="E21" t="s">
        <v>13</v>
      </c>
      <c r="F21" s="20">
        <v>50</v>
      </c>
      <c r="I21" s="20"/>
      <c r="J21" s="20"/>
    </row>
    <row r="22" spans="5:10" x14ac:dyDescent="0.35">
      <c r="E22" t="s">
        <v>27</v>
      </c>
      <c r="F22" s="20">
        <v>35</v>
      </c>
      <c r="I22" s="20"/>
      <c r="J22" s="20"/>
    </row>
    <row r="23" spans="5:10" x14ac:dyDescent="0.35">
      <c r="E23" t="s">
        <v>31</v>
      </c>
      <c r="F23" s="20">
        <v>200</v>
      </c>
      <c r="I23" s="20"/>
      <c r="J23" s="20"/>
    </row>
    <row r="24" spans="5:10" x14ac:dyDescent="0.35">
      <c r="E24" t="s">
        <v>29</v>
      </c>
      <c r="F24" s="20">
        <v>0</v>
      </c>
      <c r="I24" s="20"/>
      <c r="J24" s="20"/>
    </row>
    <row r="25" spans="5:10" x14ac:dyDescent="0.35">
      <c r="E25" t="s">
        <v>10</v>
      </c>
      <c r="F25" s="20">
        <v>0</v>
      </c>
      <c r="I25" s="20"/>
      <c r="J25" s="20"/>
    </row>
    <row r="26" spans="5:10" x14ac:dyDescent="0.35">
      <c r="E26" t="s">
        <v>17</v>
      </c>
      <c r="F26" s="20">
        <v>0</v>
      </c>
      <c r="I26" s="20"/>
      <c r="J26" s="20"/>
    </row>
    <row r="27" spans="5:10" x14ac:dyDescent="0.35">
      <c r="E27" t="s">
        <v>19</v>
      </c>
      <c r="F27" s="20">
        <v>50</v>
      </c>
      <c r="I27" s="20"/>
      <c r="J27" s="20"/>
    </row>
    <row r="28" spans="5:10" x14ac:dyDescent="0.35">
      <c r="E28" t="s">
        <v>26</v>
      </c>
      <c r="F28" s="20">
        <v>0</v>
      </c>
      <c r="I28" s="20"/>
      <c r="J28" s="20"/>
    </row>
    <row r="29" spans="5:10" x14ac:dyDescent="0.35">
      <c r="E29" t="s">
        <v>32</v>
      </c>
      <c r="F29" s="20">
        <v>0</v>
      </c>
      <c r="I29" s="20"/>
      <c r="J29" s="20"/>
    </row>
    <row r="30" spans="5:10" ht="15" thickBot="1" x14ac:dyDescent="0.4">
      <c r="E30" s="19" t="s">
        <v>63</v>
      </c>
      <c r="F30" s="21">
        <f>SUM(F4:F29)</f>
        <v>7642.4579999999996</v>
      </c>
    </row>
    <row r="31" spans="5:10" ht="15" thickTop="1" x14ac:dyDescent="0.35"/>
  </sheetData>
  <sortState xmlns:xlrd2="http://schemas.microsoft.com/office/spreadsheetml/2017/richdata2" ref="E4:F29">
    <sortCondition descending="1" ref="F4:F29"/>
  </sortState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DE6D-A682-483E-9296-CCA72C6CF55B}">
  <dimension ref="A1:O46"/>
  <sheetViews>
    <sheetView showGridLines="0" zoomScale="70" zoomScaleNormal="70" workbookViewId="0">
      <pane xSplit="1" ySplit="1" topLeftCell="B2" activePane="bottomRight" state="frozen"/>
      <selection activeCell="A9" sqref="A9:XFD28"/>
      <selection pane="topRight" activeCell="A9" sqref="A9:XFD28"/>
      <selection pane="bottomLeft" activeCell="A9" sqref="A9:XFD28"/>
      <selection pane="bottomRight" activeCell="C4" sqref="C4:N4"/>
    </sheetView>
  </sheetViews>
  <sheetFormatPr defaultColWidth="9.1796875" defaultRowHeight="13" x14ac:dyDescent="0.35"/>
  <cols>
    <col min="1" max="1" width="30.7265625" style="13" customWidth="1"/>
    <col min="2" max="2" width="3.453125" style="13" customWidth="1"/>
    <col min="3" max="3" width="9.453125" style="13" bestFit="1" customWidth="1"/>
    <col min="4" max="4" width="9.26953125" style="13" bestFit="1" customWidth="1"/>
    <col min="5" max="5" width="9.453125" style="13" bestFit="1" customWidth="1"/>
    <col min="6" max="6" width="9.54296875" style="13" bestFit="1" customWidth="1"/>
    <col min="7" max="7" width="9.453125" style="13" bestFit="1" customWidth="1"/>
    <col min="8" max="8" width="9.81640625" style="13" bestFit="1" customWidth="1"/>
    <col min="9" max="9" width="9.453125" style="13" bestFit="1" customWidth="1"/>
    <col min="10" max="10" width="9.26953125" style="13" bestFit="1" customWidth="1"/>
    <col min="11" max="11" width="9.81640625" style="13" bestFit="1" customWidth="1"/>
    <col min="12" max="12" width="9.54296875" style="13" bestFit="1" customWidth="1"/>
    <col min="13" max="13" width="9.26953125" style="13" bestFit="1" customWidth="1"/>
    <col min="14" max="14" width="9.453125" style="13" bestFit="1" customWidth="1"/>
    <col min="15" max="16384" width="9.1796875" style="13"/>
  </cols>
  <sheetData>
    <row r="1" spans="1:15" ht="12" customHeight="1" x14ac:dyDescent="0.35">
      <c r="A1" s="18" t="str">
        <f>Location</f>
        <v>Trudoxhill Parish Council</v>
      </c>
    </row>
    <row r="2" spans="1:15" ht="15.5" x14ac:dyDescent="0.35">
      <c r="A2" s="18" t="s">
        <v>48</v>
      </c>
      <c r="C2" s="7" t="s">
        <v>36</v>
      </c>
      <c r="E2" s="7">
        <v>2217.69</v>
      </c>
    </row>
    <row r="3" spans="1:15" ht="12" customHeight="1" x14ac:dyDescent="0.35">
      <c r="A3" s="18"/>
    </row>
    <row r="4" spans="1:15" ht="12" customHeight="1" x14ac:dyDescent="0.35">
      <c r="C4" s="8">
        <v>44652</v>
      </c>
      <c r="D4" s="8">
        <v>44682</v>
      </c>
      <c r="E4" s="8">
        <v>44713</v>
      </c>
      <c r="F4" s="8">
        <v>44743</v>
      </c>
      <c r="G4" s="8">
        <v>44774</v>
      </c>
      <c r="H4" s="8">
        <v>44805</v>
      </c>
      <c r="I4" s="8">
        <v>44835</v>
      </c>
      <c r="J4" s="8">
        <v>44866</v>
      </c>
      <c r="K4" s="8">
        <v>44896</v>
      </c>
      <c r="L4" s="8">
        <v>44927</v>
      </c>
      <c r="M4" s="8">
        <v>44958</v>
      </c>
      <c r="N4" s="8">
        <v>44986</v>
      </c>
    </row>
    <row r="5" spans="1:15" ht="18" customHeight="1" x14ac:dyDescent="0.35">
      <c r="A5" s="14" t="s">
        <v>0</v>
      </c>
    </row>
    <row r="6" spans="1:15" ht="18" customHeight="1" x14ac:dyDescent="0.35">
      <c r="A6" s="13" t="s">
        <v>1</v>
      </c>
      <c r="C6" s="15">
        <v>6210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>
        <f>SUM(C6:N6)</f>
        <v>6210</v>
      </c>
    </row>
    <row r="7" spans="1:15" ht="18" customHeight="1" x14ac:dyDescent="0.35">
      <c r="A7" s="13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ref="O7:O10" si="0">SUM(C7:N7)</f>
        <v>0</v>
      </c>
    </row>
    <row r="8" spans="1:15" ht="18" customHeight="1" x14ac:dyDescent="0.35">
      <c r="A8" s="13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 t="shared" si="0"/>
        <v>0</v>
      </c>
    </row>
    <row r="9" spans="1:15" ht="18" customHeight="1" x14ac:dyDescent="0.35">
      <c r="A9" s="13" t="s">
        <v>4</v>
      </c>
      <c r="C9" s="15">
        <v>100</v>
      </c>
      <c r="D9" s="15"/>
      <c r="E9" s="15"/>
      <c r="F9" s="15"/>
      <c r="G9" s="15"/>
      <c r="H9" s="15">
        <v>100</v>
      </c>
      <c r="I9" s="15"/>
      <c r="J9" s="15"/>
      <c r="K9" s="15"/>
      <c r="L9" s="15">
        <v>50</v>
      </c>
      <c r="M9" s="15"/>
      <c r="N9" s="15"/>
      <c r="O9" s="16">
        <f t="shared" si="0"/>
        <v>250</v>
      </c>
    </row>
    <row r="10" spans="1:15" ht="18" customHeight="1" x14ac:dyDescent="0.35">
      <c r="A10" s="13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0"/>
        <v>0</v>
      </c>
    </row>
    <row r="11" spans="1:15" ht="12" customHeight="1" x14ac:dyDescent="0.35">
      <c r="C11" s="13" t="s">
        <v>6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 t="s">
        <v>6</v>
      </c>
      <c r="L11" s="13" t="s">
        <v>6</v>
      </c>
      <c r="M11" s="13" t="s">
        <v>6</v>
      </c>
      <c r="N11" s="13" t="s">
        <v>6</v>
      </c>
    </row>
    <row r="12" spans="1:15" ht="18" customHeight="1" x14ac:dyDescent="0.35">
      <c r="A12" s="14" t="s">
        <v>7</v>
      </c>
      <c r="C12" s="16">
        <f>SUM(C6:C10)</f>
        <v>6310</v>
      </c>
      <c r="D12" s="16">
        <f t="shared" ref="D12:N12" si="1">SUM(D6:D10)</f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100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50</v>
      </c>
      <c r="M12" s="16">
        <f t="shared" si="1"/>
        <v>0</v>
      </c>
      <c r="N12" s="16">
        <f t="shared" si="1"/>
        <v>0</v>
      </c>
      <c r="O12" s="16">
        <f t="shared" ref="O12" si="2">SUM(C12:N12)</f>
        <v>6460</v>
      </c>
    </row>
    <row r="13" spans="1:15" ht="12" customHeight="1" x14ac:dyDescent="0.35">
      <c r="C13" s="13" t="s">
        <v>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 t="s">
        <v>6</v>
      </c>
      <c r="L13" s="13" t="s">
        <v>6</v>
      </c>
      <c r="M13" s="13" t="s">
        <v>6</v>
      </c>
      <c r="N13" s="13" t="s">
        <v>6</v>
      </c>
    </row>
    <row r="14" spans="1:15" ht="18" customHeight="1" x14ac:dyDescent="0.35">
      <c r="A14" s="14" t="s">
        <v>8</v>
      </c>
      <c r="C14" s="13" t="s">
        <v>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 t="s">
        <v>6</v>
      </c>
      <c r="L14" s="13" t="s">
        <v>6</v>
      </c>
      <c r="M14" s="13" t="s">
        <v>6</v>
      </c>
      <c r="N14" s="13" t="s">
        <v>6</v>
      </c>
    </row>
    <row r="15" spans="1:15" ht="18" customHeight="1" x14ac:dyDescent="0.35">
      <c r="A15" s="13" t="s">
        <v>9</v>
      </c>
      <c r="C15" s="15">
        <v>213</v>
      </c>
      <c r="D15" s="15">
        <v>213</v>
      </c>
      <c r="E15" s="15">
        <v>213</v>
      </c>
      <c r="F15" s="15">
        <v>213</v>
      </c>
      <c r="G15" s="15">
        <v>213</v>
      </c>
      <c r="H15" s="15">
        <v>213</v>
      </c>
      <c r="I15" s="15">
        <v>213</v>
      </c>
      <c r="J15" s="15">
        <v>213</v>
      </c>
      <c r="K15" s="15">
        <v>213</v>
      </c>
      <c r="L15" s="15">
        <v>213</v>
      </c>
      <c r="M15" s="15">
        <v>213</v>
      </c>
      <c r="N15" s="15">
        <v>213</v>
      </c>
      <c r="O15" s="16">
        <f>SUM(C15:N15)</f>
        <v>2556</v>
      </c>
    </row>
    <row r="16" spans="1:15" ht="18" customHeight="1" x14ac:dyDescent="0.35">
      <c r="A16" s="13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ref="O16:O42" si="3">SUM(C16:N16)</f>
        <v>0</v>
      </c>
    </row>
    <row r="17" spans="1:15" ht="18" customHeight="1" x14ac:dyDescent="0.35">
      <c r="A17" s="13" t="s">
        <v>11</v>
      </c>
      <c r="C17" s="15">
        <v>100</v>
      </c>
      <c r="D17" s="15">
        <v>100</v>
      </c>
      <c r="E17" s="15">
        <v>100</v>
      </c>
      <c r="F17" s="15">
        <v>100</v>
      </c>
      <c r="G17" s="15">
        <v>100</v>
      </c>
      <c r="H17" s="15">
        <v>100</v>
      </c>
      <c r="I17" s="15">
        <v>100</v>
      </c>
      <c r="J17" s="15"/>
      <c r="K17" s="15"/>
      <c r="L17" s="15"/>
      <c r="M17" s="15"/>
      <c r="N17" s="15">
        <v>100</v>
      </c>
      <c r="O17" s="16">
        <f t="shared" si="3"/>
        <v>800</v>
      </c>
    </row>
    <row r="18" spans="1:15" ht="18" customHeight="1" x14ac:dyDescent="0.35">
      <c r="A18" s="13" t="s">
        <v>12</v>
      </c>
      <c r="C18" s="15">
        <v>50</v>
      </c>
      <c r="D18" s="15"/>
      <c r="E18" s="15"/>
      <c r="F18" s="15">
        <v>50</v>
      </c>
      <c r="G18" s="15"/>
      <c r="H18" s="15"/>
      <c r="I18" s="15">
        <v>100</v>
      </c>
      <c r="J18" s="15"/>
      <c r="K18" s="15"/>
      <c r="L18" s="15">
        <v>50</v>
      </c>
      <c r="M18" s="15"/>
      <c r="N18" s="15"/>
      <c r="O18" s="16">
        <f t="shared" si="3"/>
        <v>250</v>
      </c>
    </row>
    <row r="19" spans="1:15" ht="18" customHeight="1" x14ac:dyDescent="0.35">
      <c r="A19" s="13" t="s">
        <v>13</v>
      </c>
      <c r="C19" s="15"/>
      <c r="D19" s="15">
        <v>50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3"/>
        <v>50</v>
      </c>
    </row>
    <row r="20" spans="1:15" ht="18" customHeight="1" x14ac:dyDescent="0.35">
      <c r="A20" s="13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>
        <f t="shared" si="3"/>
        <v>0</v>
      </c>
    </row>
    <row r="21" spans="1:15" ht="18" customHeight="1" x14ac:dyDescent="0.35">
      <c r="A21" s="13" t="s">
        <v>15</v>
      </c>
      <c r="C21" s="15">
        <v>19.79</v>
      </c>
      <c r="D21" s="15">
        <v>19.79</v>
      </c>
      <c r="E21" s="15">
        <v>19.79</v>
      </c>
      <c r="F21" s="15">
        <v>19.79</v>
      </c>
      <c r="G21" s="15">
        <v>19.79</v>
      </c>
      <c r="H21" s="15">
        <v>19.79</v>
      </c>
      <c r="I21" s="15">
        <v>19.79</v>
      </c>
      <c r="J21" s="15">
        <v>19.79</v>
      </c>
      <c r="K21" s="15">
        <v>19.79</v>
      </c>
      <c r="L21" s="15">
        <v>19.79</v>
      </c>
      <c r="M21" s="15">
        <v>19.79</v>
      </c>
      <c r="N21" s="15">
        <v>19.79</v>
      </c>
      <c r="O21" s="16">
        <f t="shared" si="3"/>
        <v>237.47999999999993</v>
      </c>
    </row>
    <row r="22" spans="1:15" ht="18" customHeight="1" x14ac:dyDescent="0.35">
      <c r="A22" s="13" t="s">
        <v>16</v>
      </c>
      <c r="C22" s="15">
        <v>176</v>
      </c>
      <c r="D22" s="15"/>
      <c r="E22" s="15"/>
      <c r="F22" s="15">
        <v>176</v>
      </c>
      <c r="G22" s="15"/>
      <c r="H22" s="15"/>
      <c r="I22" s="15">
        <v>176</v>
      </c>
      <c r="J22" s="15"/>
      <c r="K22" s="15"/>
      <c r="L22" s="15">
        <v>176</v>
      </c>
      <c r="M22" s="15"/>
      <c r="N22" s="15"/>
      <c r="O22" s="16">
        <f t="shared" si="3"/>
        <v>704</v>
      </c>
    </row>
    <row r="23" spans="1:15" ht="18" customHeight="1" x14ac:dyDescent="0.35">
      <c r="A23" s="13" t="s">
        <v>18</v>
      </c>
      <c r="C23" s="15">
        <v>18</v>
      </c>
      <c r="D23" s="15">
        <v>18</v>
      </c>
      <c r="E23" s="15">
        <v>18</v>
      </c>
      <c r="F23" s="15">
        <v>18</v>
      </c>
      <c r="G23" s="15">
        <v>18</v>
      </c>
      <c r="H23" s="15">
        <v>18</v>
      </c>
      <c r="I23" s="15">
        <v>18</v>
      </c>
      <c r="J23" s="15">
        <v>18</v>
      </c>
      <c r="K23" s="15">
        <v>18</v>
      </c>
      <c r="L23" s="15">
        <v>18</v>
      </c>
      <c r="M23" s="15">
        <v>18</v>
      </c>
      <c r="N23" s="15">
        <v>18</v>
      </c>
      <c r="O23" s="16">
        <f t="shared" ref="O23:O36" si="4">SUM(C23:N23)</f>
        <v>216</v>
      </c>
    </row>
    <row r="24" spans="1:15" ht="18" customHeight="1" x14ac:dyDescent="0.35">
      <c r="A24" s="13" t="s">
        <v>20</v>
      </c>
      <c r="C24" s="15"/>
      <c r="D24" s="15"/>
      <c r="E24" s="15"/>
      <c r="F24" s="15"/>
      <c r="G24" s="15"/>
      <c r="H24" s="15">
        <v>513.53</v>
      </c>
      <c r="I24" s="15"/>
      <c r="J24" s="15"/>
      <c r="K24" s="15"/>
      <c r="L24" s="15"/>
      <c r="M24" s="15"/>
      <c r="N24" s="15"/>
      <c r="O24" s="16">
        <f t="shared" si="4"/>
        <v>513.53</v>
      </c>
    </row>
    <row r="25" spans="1:15" ht="18" customHeight="1" x14ac:dyDescent="0.35">
      <c r="A25" s="13" t="s">
        <v>21</v>
      </c>
      <c r="C25" s="15"/>
      <c r="D25" s="15"/>
      <c r="E25" s="15">
        <v>120.45</v>
      </c>
      <c r="F25" s="15"/>
      <c r="G25" s="15"/>
      <c r="H25" s="15"/>
      <c r="I25" s="15"/>
      <c r="J25" s="15"/>
      <c r="K25" s="15"/>
      <c r="L25" s="15"/>
      <c r="M25" s="15"/>
      <c r="N25" s="15"/>
      <c r="O25" s="16">
        <f t="shared" si="4"/>
        <v>120.45</v>
      </c>
    </row>
    <row r="26" spans="1:15" ht="18" customHeight="1" x14ac:dyDescent="0.35">
      <c r="A26" s="13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f t="shared" si="4"/>
        <v>0</v>
      </c>
    </row>
    <row r="27" spans="1:15" ht="18" customHeight="1" x14ac:dyDescent="0.35">
      <c r="A27" s="13" t="s">
        <v>23</v>
      </c>
      <c r="C27" s="15"/>
      <c r="D27" s="15"/>
      <c r="E27" s="15">
        <v>10</v>
      </c>
      <c r="F27" s="15"/>
      <c r="G27" s="15"/>
      <c r="H27" s="15">
        <v>10</v>
      </c>
      <c r="I27" s="15"/>
      <c r="J27" s="15"/>
      <c r="K27" s="15">
        <v>10</v>
      </c>
      <c r="L27" s="15"/>
      <c r="M27" s="15"/>
      <c r="N27" s="15">
        <v>10</v>
      </c>
      <c r="O27" s="16">
        <f t="shared" si="4"/>
        <v>40</v>
      </c>
    </row>
    <row r="28" spans="1:15" ht="18" customHeight="1" x14ac:dyDescent="0.35">
      <c r="A28" s="13" t="s">
        <v>24</v>
      </c>
      <c r="C28" s="15"/>
      <c r="D28" s="15"/>
      <c r="E28" s="15"/>
      <c r="F28" s="15"/>
      <c r="G28" s="15"/>
      <c r="H28" s="15"/>
      <c r="I28" s="15"/>
      <c r="J28" s="15"/>
      <c r="K28" s="15">
        <v>200</v>
      </c>
      <c r="L28" s="15"/>
      <c r="M28" s="15"/>
      <c r="N28" s="15"/>
      <c r="O28" s="16">
        <f t="shared" si="4"/>
        <v>200</v>
      </c>
    </row>
    <row r="29" spans="1:15" ht="18" customHeight="1" x14ac:dyDescent="0.35">
      <c r="A29" s="13" t="s">
        <v>25</v>
      </c>
      <c r="C29" s="15"/>
      <c r="D29" s="15">
        <v>40</v>
      </c>
      <c r="E29" s="15"/>
      <c r="F29" s="15"/>
      <c r="G29" s="15">
        <v>40</v>
      </c>
      <c r="H29" s="15"/>
      <c r="I29" s="15"/>
      <c r="J29" s="15"/>
      <c r="K29" s="15"/>
      <c r="L29" s="15"/>
      <c r="M29" s="15"/>
      <c r="N29" s="15">
        <v>40</v>
      </c>
      <c r="O29" s="16">
        <f t="shared" si="4"/>
        <v>120</v>
      </c>
    </row>
    <row r="30" spans="1:15" ht="18" customHeight="1" x14ac:dyDescent="0.35">
      <c r="A30" s="13" t="s">
        <v>3</v>
      </c>
      <c r="C30" s="15"/>
      <c r="D30" s="15">
        <v>100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>
        <f t="shared" si="4"/>
        <v>100</v>
      </c>
    </row>
    <row r="31" spans="1:15" ht="18" customHeight="1" x14ac:dyDescent="0.35">
      <c r="A31" s="13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>
        <f t="shared" si="4"/>
        <v>0</v>
      </c>
    </row>
    <row r="32" spans="1:15" ht="18" customHeight="1" x14ac:dyDescent="0.35">
      <c r="A32" s="13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>
        <f t="shared" si="4"/>
        <v>0</v>
      </c>
    </row>
    <row r="33" spans="1:15" ht="18" customHeight="1" x14ac:dyDescent="0.35">
      <c r="A33" s="13" t="s">
        <v>30</v>
      </c>
      <c r="C33" s="15"/>
      <c r="D33" s="15"/>
      <c r="E33" s="15"/>
      <c r="F33" s="15"/>
      <c r="G33" s="15">
        <v>250</v>
      </c>
      <c r="H33" s="15"/>
      <c r="I33" s="15"/>
      <c r="J33" s="15"/>
      <c r="K33" s="15"/>
      <c r="L33" s="15"/>
      <c r="M33" s="15"/>
      <c r="N33" s="15"/>
      <c r="O33" s="16">
        <f t="shared" si="4"/>
        <v>250</v>
      </c>
    </row>
    <row r="34" spans="1:15" ht="18" customHeight="1" x14ac:dyDescent="0.35">
      <c r="A34" s="13" t="s">
        <v>31</v>
      </c>
      <c r="C34" s="15"/>
      <c r="D34" s="15"/>
      <c r="E34" s="15">
        <v>200</v>
      </c>
      <c r="F34" s="15"/>
      <c r="G34" s="15"/>
      <c r="H34" s="15"/>
      <c r="I34" s="15"/>
      <c r="J34" s="15"/>
      <c r="K34" s="15"/>
      <c r="L34" s="15"/>
      <c r="M34" s="15"/>
      <c r="N34" s="15"/>
      <c r="O34" s="16">
        <f t="shared" si="4"/>
        <v>200</v>
      </c>
    </row>
    <row r="35" spans="1:15" ht="18" customHeight="1" x14ac:dyDescent="0.35">
      <c r="A35" s="13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35</v>
      </c>
      <c r="O35" s="16">
        <f t="shared" si="4"/>
        <v>35</v>
      </c>
    </row>
    <row r="36" spans="1:15" ht="18" customHeight="1" x14ac:dyDescent="0.35">
      <c r="A36" s="13" t="s">
        <v>88</v>
      </c>
      <c r="C36" s="15">
        <v>100</v>
      </c>
      <c r="D36" s="15">
        <v>100</v>
      </c>
      <c r="E36" s="15">
        <v>100</v>
      </c>
      <c r="F36" s="15">
        <v>100</v>
      </c>
      <c r="G36" s="15">
        <v>100</v>
      </c>
      <c r="H36" s="15">
        <v>100</v>
      </c>
      <c r="I36" s="15">
        <v>100</v>
      </c>
      <c r="J36" s="15">
        <v>100</v>
      </c>
      <c r="K36" s="15">
        <v>100</v>
      </c>
      <c r="L36" s="15">
        <v>100</v>
      </c>
      <c r="M36" s="15">
        <v>100</v>
      </c>
      <c r="N36" s="15">
        <v>100</v>
      </c>
      <c r="O36" s="16">
        <f t="shared" si="4"/>
        <v>1200</v>
      </c>
    </row>
    <row r="37" spans="1:15" ht="18" customHeight="1" x14ac:dyDescent="0.35">
      <c r="A37" s="13" t="s">
        <v>17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>
        <f t="shared" si="3"/>
        <v>0</v>
      </c>
    </row>
    <row r="38" spans="1:15" ht="18" customHeight="1" x14ac:dyDescent="0.35">
      <c r="A38" s="13" t="s">
        <v>19</v>
      </c>
      <c r="C38" s="15"/>
      <c r="D38" s="15"/>
      <c r="E38" s="15">
        <v>25</v>
      </c>
      <c r="F38" s="15"/>
      <c r="G38" s="15"/>
      <c r="H38" s="15"/>
      <c r="I38" s="15"/>
      <c r="J38" s="15"/>
      <c r="K38" s="15">
        <v>25</v>
      </c>
      <c r="L38" s="15"/>
      <c r="M38" s="15"/>
      <c r="N38" s="15"/>
      <c r="O38" s="16">
        <f t="shared" si="3"/>
        <v>50</v>
      </c>
    </row>
    <row r="39" spans="1:15" ht="18" customHeight="1" x14ac:dyDescent="0.35">
      <c r="A39" s="13" t="s">
        <v>26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>
        <f t="shared" si="3"/>
        <v>0</v>
      </c>
    </row>
    <row r="40" spans="1:15" ht="18" customHeight="1" x14ac:dyDescent="0.35">
      <c r="A40" s="13" t="s">
        <v>32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>
        <f t="shared" si="3"/>
        <v>0</v>
      </c>
    </row>
    <row r="41" spans="1:15" ht="12" customHeight="1" x14ac:dyDescent="0.35"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13" t="s">
        <v>6</v>
      </c>
      <c r="L41" s="13" t="s">
        <v>6</v>
      </c>
      <c r="M41" s="13" t="s">
        <v>6</v>
      </c>
      <c r="N41" s="13" t="s">
        <v>6</v>
      </c>
    </row>
    <row r="42" spans="1:15" ht="18" customHeight="1" x14ac:dyDescent="0.35">
      <c r="A42" s="14" t="s">
        <v>33</v>
      </c>
      <c r="C42" s="16">
        <f t="shared" ref="C42:N42" si="5">SUM(C15:C40)</f>
        <v>676.79</v>
      </c>
      <c r="D42" s="16">
        <f t="shared" si="5"/>
        <v>640.79</v>
      </c>
      <c r="E42" s="16">
        <f t="shared" si="5"/>
        <v>806.24</v>
      </c>
      <c r="F42" s="16">
        <f t="shared" si="5"/>
        <v>676.79</v>
      </c>
      <c r="G42" s="16">
        <f t="shared" si="5"/>
        <v>740.79</v>
      </c>
      <c r="H42" s="16">
        <f t="shared" si="5"/>
        <v>974.31999999999994</v>
      </c>
      <c r="I42" s="16">
        <f t="shared" si="5"/>
        <v>726.79</v>
      </c>
      <c r="J42" s="16">
        <f t="shared" si="5"/>
        <v>350.78999999999996</v>
      </c>
      <c r="K42" s="16">
        <f t="shared" si="5"/>
        <v>585.79</v>
      </c>
      <c r="L42" s="16">
        <f t="shared" si="5"/>
        <v>576.79</v>
      </c>
      <c r="M42" s="16">
        <f t="shared" si="5"/>
        <v>350.78999999999996</v>
      </c>
      <c r="N42" s="16">
        <f t="shared" si="5"/>
        <v>535.79</v>
      </c>
      <c r="O42" s="16">
        <f t="shared" si="3"/>
        <v>7642.4599999999991</v>
      </c>
    </row>
    <row r="43" spans="1:15" ht="12" customHeight="1" x14ac:dyDescent="0.35">
      <c r="C43" s="13" t="str">
        <f>IF($B43="","",SUMIF(#REF!,$B43,#REF!))</f>
        <v/>
      </c>
      <c r="D43" s="13" t="str">
        <f>IF($B43="","",SUMIF(#REF!,$B43,#REF!))</f>
        <v/>
      </c>
      <c r="E43" s="13" t="str">
        <f>IF($B43="","",SUMIF(#REF!,$B43,#REF!))</f>
        <v/>
      </c>
      <c r="F43" s="13" t="str">
        <f>IF($B43="","",SUMIF(#REF!,$B43,#REF!))</f>
        <v/>
      </c>
      <c r="G43" s="13" t="str">
        <f>IF($B43="","",SUMIF(#REF!,$B43,#REF!))</f>
        <v/>
      </c>
      <c r="H43" s="13" t="str">
        <f>IF($B43="","",SUMIF(#REF!,$B43,#REF!))</f>
        <v/>
      </c>
      <c r="I43" s="13" t="str">
        <f>IF($B43="","",SUMIF(#REF!,$B43,#REF!))</f>
        <v/>
      </c>
      <c r="J43" s="13" t="str">
        <f>IF($B43="","",SUMIF(#REF!,$B43,#REF!))</f>
        <v/>
      </c>
      <c r="K43" s="13" t="str">
        <f>IF($B43="","",SUMIF(#REF!,$B43,#REF!))</f>
        <v/>
      </c>
      <c r="L43" s="13" t="str">
        <f>IF($B43="","",SUMIF(#REF!,$B43,#REF!))</f>
        <v/>
      </c>
      <c r="M43" s="13" t="str">
        <f>IF($B43="","",SUMIF(#REF!,$B43,#REF!))</f>
        <v/>
      </c>
      <c r="N43" s="13" t="str">
        <f>IF($B43="","",SUMIF(#REF!,$B43,#REF!))</f>
        <v/>
      </c>
    </row>
    <row r="44" spans="1:15" ht="18" customHeight="1" x14ac:dyDescent="0.35">
      <c r="A44" s="14" t="s">
        <v>34</v>
      </c>
      <c r="C44" s="16">
        <f t="shared" ref="C44:O44" si="6">C12-C42</f>
        <v>5633.21</v>
      </c>
      <c r="D44" s="16">
        <f t="shared" si="6"/>
        <v>-640.79</v>
      </c>
      <c r="E44" s="16">
        <f t="shared" si="6"/>
        <v>-806.24</v>
      </c>
      <c r="F44" s="16">
        <f t="shared" si="6"/>
        <v>-676.79</v>
      </c>
      <c r="G44" s="16">
        <f t="shared" si="6"/>
        <v>-740.79</v>
      </c>
      <c r="H44" s="16">
        <f t="shared" si="6"/>
        <v>-874.31999999999994</v>
      </c>
      <c r="I44" s="16">
        <f t="shared" si="6"/>
        <v>-726.79</v>
      </c>
      <c r="J44" s="16">
        <f t="shared" si="6"/>
        <v>-350.78999999999996</v>
      </c>
      <c r="K44" s="16">
        <f t="shared" si="6"/>
        <v>-585.79</v>
      </c>
      <c r="L44" s="16">
        <f t="shared" si="6"/>
        <v>-526.79</v>
      </c>
      <c r="M44" s="16">
        <f t="shared" si="6"/>
        <v>-350.78999999999996</v>
      </c>
      <c r="N44" s="16">
        <f t="shared" si="6"/>
        <v>-535.79</v>
      </c>
      <c r="O44" s="16">
        <f t="shared" si="6"/>
        <v>-1182.4599999999991</v>
      </c>
    </row>
    <row r="45" spans="1:15" x14ac:dyDescent="0.35">
      <c r="C45" s="13" t="str">
        <f>IF($B45="","",SUMIF(#REF!,$B45,#REF!))</f>
        <v/>
      </c>
      <c r="D45" s="13" t="str">
        <f>IF($B45="","",SUMIF(#REF!,$B45,#REF!))</f>
        <v/>
      </c>
      <c r="E45" s="13" t="str">
        <f>IF($B45="","",SUMIF(#REF!,$B45,#REF!))</f>
        <v/>
      </c>
      <c r="F45" s="13" t="str">
        <f>IF($B45="","",SUMIF(#REF!,$B45,#REF!))</f>
        <v/>
      </c>
      <c r="G45" s="13" t="str">
        <f>IF($B45="","",SUMIF(#REF!,$B45,#REF!))</f>
        <v/>
      </c>
      <c r="H45" s="13" t="str">
        <f>IF($B45="","",SUMIF(#REF!,$B45,#REF!))</f>
        <v/>
      </c>
      <c r="I45" s="13" t="str">
        <f>IF($B45="","",SUMIF(#REF!,$B45,#REF!))</f>
        <v/>
      </c>
      <c r="J45" s="13" t="str">
        <f>IF($B45="","",SUMIF(#REF!,$B45,#REF!))</f>
        <v/>
      </c>
      <c r="K45" s="13" t="str">
        <f>IF($B45="","",SUMIF(#REF!,$B45,#REF!))</f>
        <v/>
      </c>
      <c r="L45" s="13" t="str">
        <f>IF($B45="","",SUMIF(#REF!,$B45,#REF!))</f>
        <v/>
      </c>
      <c r="M45" s="13" t="str">
        <f>IF($B45="","",SUMIF(#REF!,$B45,#REF!))</f>
        <v/>
      </c>
      <c r="N45" s="13" t="str">
        <f>IF($B45="","",SUMIF(#REF!,$B45,#REF!))</f>
        <v/>
      </c>
    </row>
    <row r="46" spans="1:15" x14ac:dyDescent="0.35">
      <c r="A46" s="14" t="s">
        <v>35</v>
      </c>
      <c r="C46" s="16">
        <f>E2+C44</f>
        <v>7850.9</v>
      </c>
      <c r="D46" s="16">
        <f>C46+D44</f>
        <v>7210.11</v>
      </c>
      <c r="E46" s="16">
        <f>D46+E44</f>
        <v>6403.87</v>
      </c>
      <c r="F46" s="16">
        <f t="shared" ref="F46:N46" si="7">E46+F44</f>
        <v>5727.08</v>
      </c>
      <c r="G46" s="16">
        <f t="shared" si="7"/>
        <v>4986.29</v>
      </c>
      <c r="H46" s="16">
        <f t="shared" si="7"/>
        <v>4111.97</v>
      </c>
      <c r="I46" s="16">
        <f t="shared" si="7"/>
        <v>3385.1800000000003</v>
      </c>
      <c r="J46" s="16">
        <f t="shared" si="7"/>
        <v>3034.3900000000003</v>
      </c>
      <c r="K46" s="16">
        <f t="shared" si="7"/>
        <v>2448.6000000000004</v>
      </c>
      <c r="L46" s="16">
        <f t="shared" si="7"/>
        <v>1921.8100000000004</v>
      </c>
      <c r="M46" s="16">
        <f t="shared" si="7"/>
        <v>1571.0200000000004</v>
      </c>
      <c r="N46" s="17">
        <f t="shared" si="7"/>
        <v>1035.2300000000005</v>
      </c>
    </row>
  </sheetData>
  <pageMargins left="0.75" right="0.75" top="1" bottom="1" header="0.5" footer="0.5"/>
  <pageSetup fitToHeight="0" orientation="portrait" r:id="rId1"/>
  <headerFooter alignWithMargins="0">
    <oddFooter>&amp;Lwww.contextures.com&amp;RContextures Inc., Copyright © 2009.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40C2-777A-43AD-BAED-CC34EC0C02CE}">
  <dimension ref="A1:O49"/>
  <sheetViews>
    <sheetView zoomScale="80" zoomScaleNormal="80" workbookViewId="0">
      <selection activeCell="I12" sqref="I12"/>
    </sheetView>
  </sheetViews>
  <sheetFormatPr defaultRowHeight="14.5" x14ac:dyDescent="0.35"/>
  <cols>
    <col min="1" max="1" width="31.7265625" bestFit="1" customWidth="1"/>
    <col min="2" max="13" width="9.1796875" bestFit="1" customWidth="1"/>
  </cols>
  <sheetData>
    <row r="1" spans="1:15" x14ac:dyDescent="0.35">
      <c r="B1" s="8">
        <v>44652</v>
      </c>
      <c r="C1" s="8">
        <v>44682</v>
      </c>
      <c r="D1" s="8">
        <v>44713</v>
      </c>
      <c r="E1" s="8">
        <v>44743</v>
      </c>
      <c r="F1" s="8">
        <v>44774</v>
      </c>
      <c r="G1" s="8">
        <v>44805</v>
      </c>
      <c r="H1" s="8">
        <v>44835</v>
      </c>
      <c r="I1" s="8">
        <v>44866</v>
      </c>
      <c r="J1" s="8">
        <v>44896</v>
      </c>
      <c r="K1" s="8">
        <v>44927</v>
      </c>
      <c r="L1" s="8">
        <v>44958</v>
      </c>
      <c r="M1" s="8">
        <v>44986</v>
      </c>
    </row>
    <row r="2" spans="1:15" x14ac:dyDescent="0.35">
      <c r="A2" s="7" t="s">
        <v>36</v>
      </c>
      <c r="B2" s="36">
        <v>2217.69</v>
      </c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98</v>
      </c>
    </row>
    <row r="3" spans="1:15" s="2" customFormat="1" ht="18" customHeight="1" x14ac:dyDescent="0.35">
      <c r="A3" s="1" t="s">
        <v>0</v>
      </c>
    </row>
    <row r="4" spans="1:15" s="2" customFormat="1" ht="18" customHeight="1" x14ac:dyDescent="0.35">
      <c r="A4" s="2" t="s">
        <v>1</v>
      </c>
      <c r="B4" s="3">
        <v>6210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f>SUM(B4:M4)</f>
        <v>6210</v>
      </c>
    </row>
    <row r="5" spans="1:15" s="2" customFormat="1" ht="18" customHeight="1" x14ac:dyDescent="0.35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>
        <f>SUM(B5:M5)</f>
        <v>0</v>
      </c>
    </row>
    <row r="6" spans="1:15" s="2" customFormat="1" ht="18" customHeight="1" x14ac:dyDescent="0.3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>
        <f>SUM(B6:M6)</f>
        <v>0</v>
      </c>
    </row>
    <row r="7" spans="1:15" s="2" customFormat="1" ht="18" customHeight="1" x14ac:dyDescent="0.35">
      <c r="A7" s="2" t="s">
        <v>4</v>
      </c>
      <c r="B7" s="3">
        <v>90</v>
      </c>
      <c r="C7" s="3"/>
      <c r="D7" s="3"/>
      <c r="E7" s="3"/>
      <c r="F7" s="3">
        <v>180</v>
      </c>
      <c r="G7" s="3">
        <v>66</v>
      </c>
      <c r="H7" s="3"/>
      <c r="I7" s="3"/>
      <c r="J7" s="3"/>
      <c r="K7" s="3"/>
      <c r="L7" s="3"/>
      <c r="M7" s="3">
        <v>245</v>
      </c>
      <c r="N7" s="4">
        <f>SUM(B7:M7)</f>
        <v>581</v>
      </c>
      <c r="O7" s="2">
        <v>170</v>
      </c>
    </row>
    <row r="8" spans="1:15" s="2" customFormat="1" ht="18" customHeight="1" x14ac:dyDescent="0.3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>SUM(B8:M8)</f>
        <v>0</v>
      </c>
    </row>
    <row r="9" spans="1:15" s="2" customFormat="1" ht="12" customHeight="1" x14ac:dyDescent="0.35">
      <c r="B9" s="5" t="s">
        <v>6</v>
      </c>
      <c r="C9" s="5" t="s">
        <v>6</v>
      </c>
      <c r="D9" s="5" t="s">
        <v>6</v>
      </c>
      <c r="E9" s="5" t="s">
        <v>6</v>
      </c>
      <c r="F9" s="5" t="s">
        <v>6</v>
      </c>
      <c r="G9" s="5" t="s">
        <v>6</v>
      </c>
      <c r="H9" s="5" t="s">
        <v>6</v>
      </c>
      <c r="I9" s="5" t="s">
        <v>6</v>
      </c>
      <c r="J9" s="5" t="s">
        <v>6</v>
      </c>
      <c r="K9" s="5" t="s">
        <v>6</v>
      </c>
      <c r="L9" s="5" t="s">
        <v>6</v>
      </c>
      <c r="M9" s="5" t="s">
        <v>6</v>
      </c>
      <c r="N9" s="5"/>
    </row>
    <row r="10" spans="1:15" s="2" customFormat="1" ht="18" customHeight="1" x14ac:dyDescent="0.35">
      <c r="A10" s="1" t="s">
        <v>7</v>
      </c>
      <c r="B10" s="4">
        <f>SUM(B4:B8)</f>
        <v>6300</v>
      </c>
      <c r="C10" s="4">
        <f t="shared" ref="C10:M10" si="0">SUM(C4:C8)</f>
        <v>0</v>
      </c>
      <c r="D10" s="4">
        <f t="shared" si="0"/>
        <v>0</v>
      </c>
      <c r="E10" s="4">
        <f t="shared" si="0"/>
        <v>0</v>
      </c>
      <c r="F10" s="4">
        <f t="shared" si="0"/>
        <v>180</v>
      </c>
      <c r="G10" s="4">
        <f t="shared" si="0"/>
        <v>66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245</v>
      </c>
      <c r="N10" s="4">
        <f>SUM(B10:M10)</f>
        <v>6791</v>
      </c>
    </row>
    <row r="11" spans="1:15" s="2" customFormat="1" ht="12" customHeight="1" x14ac:dyDescent="0.35">
      <c r="B11" s="5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s="2" customFormat="1" ht="18" customHeight="1" x14ac:dyDescent="0.35">
      <c r="A12" s="1" t="s">
        <v>8</v>
      </c>
      <c r="B12" s="5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s="2" customFormat="1" ht="18" customHeight="1" x14ac:dyDescent="0.35">
      <c r="A13" s="13" t="s">
        <v>9</v>
      </c>
      <c r="B13" s="3"/>
      <c r="C13" s="3">
        <v>213</v>
      </c>
      <c r="D13" s="3">
        <v>213</v>
      </c>
      <c r="E13" s="3">
        <v>213</v>
      </c>
      <c r="F13" s="3">
        <v>213</v>
      </c>
      <c r="G13" s="3">
        <v>213</v>
      </c>
      <c r="H13" s="3">
        <v>276.89999999999998</v>
      </c>
      <c r="I13" s="3">
        <v>276.89999999999998</v>
      </c>
      <c r="J13" s="3">
        <v>276.89999999999998</v>
      </c>
      <c r="K13" s="3">
        <v>276.89999999999998</v>
      </c>
      <c r="L13" s="3">
        <v>276.89999999999998</v>
      </c>
      <c r="M13" s="3">
        <v>276.89999999999998</v>
      </c>
      <c r="N13" s="4">
        <f t="shared" ref="N13:N38" si="1">SUM(B13:M13)</f>
        <v>2726.4000000000005</v>
      </c>
    </row>
    <row r="14" spans="1:15" s="2" customFormat="1" ht="18" customHeight="1" x14ac:dyDescent="0.35">
      <c r="A14" s="13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f t="shared" si="1"/>
        <v>0</v>
      </c>
    </row>
    <row r="15" spans="1:15" s="2" customFormat="1" ht="18" customHeight="1" x14ac:dyDescent="0.35">
      <c r="A15" s="13" t="s">
        <v>11</v>
      </c>
      <c r="B15" s="3"/>
      <c r="C15" s="3">
        <v>100</v>
      </c>
      <c r="D15" s="3">
        <v>100</v>
      </c>
      <c r="E15" s="3">
        <v>100</v>
      </c>
      <c r="F15" s="3">
        <v>100</v>
      </c>
      <c r="G15" s="3">
        <v>100</v>
      </c>
      <c r="H15" s="3">
        <v>100</v>
      </c>
      <c r="I15" s="3">
        <v>100</v>
      </c>
      <c r="J15" s="3"/>
      <c r="K15" s="3"/>
      <c r="L15" s="3"/>
      <c r="M15" s="3"/>
      <c r="N15" s="4">
        <f t="shared" si="1"/>
        <v>700</v>
      </c>
    </row>
    <row r="16" spans="1:15" s="2" customFormat="1" ht="18" customHeight="1" x14ac:dyDescent="0.35">
      <c r="A16" s="13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928.8</v>
      </c>
      <c r="M16" s="3"/>
      <c r="N16" s="4">
        <f t="shared" si="1"/>
        <v>928.8</v>
      </c>
    </row>
    <row r="17" spans="1:14" s="2" customFormat="1" ht="18" customHeight="1" x14ac:dyDescent="0.35">
      <c r="A17" s="13" t="s">
        <v>13</v>
      </c>
      <c r="B17" s="3"/>
      <c r="C17" s="3">
        <v>40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4">
        <f t="shared" si="1"/>
        <v>40</v>
      </c>
    </row>
    <row r="18" spans="1:14" s="2" customFormat="1" ht="18" customHeight="1" x14ac:dyDescent="0.35">
      <c r="A18" s="13" t="s">
        <v>14</v>
      </c>
      <c r="B18" s="3"/>
      <c r="C18" s="3"/>
      <c r="D18" s="3"/>
      <c r="E18" s="3"/>
      <c r="F18" s="3"/>
      <c r="G18" s="3">
        <v>84</v>
      </c>
      <c r="H18" s="3"/>
      <c r="I18" s="3"/>
      <c r="J18" s="3"/>
      <c r="K18" s="3"/>
      <c r="L18" s="3"/>
      <c r="M18" s="3"/>
      <c r="N18" s="4">
        <f t="shared" si="1"/>
        <v>84</v>
      </c>
    </row>
    <row r="19" spans="1:14" s="2" customFormat="1" ht="18" customHeight="1" x14ac:dyDescent="0.35">
      <c r="A19" s="13" t="s">
        <v>15</v>
      </c>
      <c r="B19" s="3">
        <v>17.989999999999998</v>
      </c>
      <c r="C19" s="3">
        <v>17.989999999999998</v>
      </c>
      <c r="D19" s="3">
        <v>17.989999999999998</v>
      </c>
      <c r="E19" s="3">
        <v>17.989999999999998</v>
      </c>
      <c r="F19" s="3">
        <v>17.989999999999998</v>
      </c>
      <c r="G19" s="3">
        <v>17.989999999999998</v>
      </c>
      <c r="H19" s="3">
        <v>17.989999999999998</v>
      </c>
      <c r="I19" s="3">
        <v>17.989999999999998</v>
      </c>
      <c r="J19" s="3">
        <v>17.989999999999998</v>
      </c>
      <c r="K19" s="3">
        <v>17.989999999999998</v>
      </c>
      <c r="L19" s="3">
        <v>17.989999999999998</v>
      </c>
      <c r="M19" s="3">
        <v>17.989999999999998</v>
      </c>
      <c r="N19" s="4">
        <f t="shared" si="1"/>
        <v>215.88000000000002</v>
      </c>
    </row>
    <row r="20" spans="1:14" s="2" customFormat="1" ht="18" customHeight="1" x14ac:dyDescent="0.35">
      <c r="A20" s="13" t="s">
        <v>16</v>
      </c>
      <c r="B20" s="3"/>
      <c r="C20" s="3">
        <v>186.56</v>
      </c>
      <c r="D20" s="3"/>
      <c r="E20" s="3"/>
      <c r="F20" s="3"/>
      <c r="G20" s="3"/>
      <c r="H20" s="3"/>
      <c r="I20" s="3"/>
      <c r="J20" s="3">
        <v>176</v>
      </c>
      <c r="K20" s="3"/>
      <c r="L20" s="3"/>
      <c r="M20" s="3"/>
      <c r="N20" s="4">
        <f t="shared" si="1"/>
        <v>362.56</v>
      </c>
    </row>
    <row r="21" spans="1:14" s="2" customFormat="1" ht="18" customHeight="1" x14ac:dyDescent="0.35">
      <c r="A21" s="13" t="s">
        <v>18</v>
      </c>
      <c r="B21" s="3"/>
      <c r="C21" s="3"/>
      <c r="D21" s="3">
        <v>432</v>
      </c>
      <c r="E21" s="3"/>
      <c r="F21" s="3"/>
      <c r="G21" s="3"/>
      <c r="H21" s="3"/>
      <c r="I21" s="3"/>
      <c r="J21" s="3"/>
      <c r="K21" s="3"/>
      <c r="L21" s="3"/>
      <c r="M21" s="3"/>
      <c r="N21" s="4">
        <f t="shared" si="1"/>
        <v>432</v>
      </c>
    </row>
    <row r="22" spans="1:14" s="2" customFormat="1" ht="18" customHeight="1" x14ac:dyDescent="0.35">
      <c r="A22" s="13" t="s">
        <v>20</v>
      </c>
      <c r="B22" s="3"/>
      <c r="C22" s="3"/>
      <c r="D22" s="3"/>
      <c r="E22" s="3"/>
      <c r="F22" s="3"/>
      <c r="G22" s="3"/>
      <c r="H22" s="3">
        <v>495.02</v>
      </c>
      <c r="I22" s="3"/>
      <c r="J22" s="3"/>
      <c r="K22" s="3"/>
      <c r="L22" s="3"/>
      <c r="M22" s="3"/>
      <c r="N22" s="4">
        <f t="shared" si="1"/>
        <v>495.02</v>
      </c>
    </row>
    <row r="23" spans="1:14" s="2" customFormat="1" ht="18" customHeight="1" x14ac:dyDescent="0.35">
      <c r="A23" s="13" t="s">
        <v>21</v>
      </c>
      <c r="B23" s="3"/>
      <c r="C23" s="3"/>
      <c r="D23" s="3"/>
      <c r="E23" s="3"/>
      <c r="F23" s="3"/>
      <c r="G23" s="3">
        <v>114.95</v>
      </c>
      <c r="H23" s="3"/>
      <c r="I23" s="3"/>
      <c r="J23" s="3"/>
      <c r="K23" s="3"/>
      <c r="L23" s="3"/>
      <c r="M23" s="3"/>
      <c r="N23" s="4">
        <f t="shared" si="1"/>
        <v>114.95</v>
      </c>
    </row>
    <row r="24" spans="1:14" s="2" customFormat="1" ht="18" customHeight="1" x14ac:dyDescent="0.35">
      <c r="A24" s="13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>
        <f t="shared" si="1"/>
        <v>0</v>
      </c>
    </row>
    <row r="25" spans="1:14" s="2" customFormat="1" ht="18" customHeight="1" x14ac:dyDescent="0.35">
      <c r="A25" s="1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>
        <f t="shared" si="1"/>
        <v>0</v>
      </c>
    </row>
    <row r="26" spans="1:14" s="2" customFormat="1" ht="18" customHeight="1" x14ac:dyDescent="0.35">
      <c r="A26" s="1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v>100</v>
      </c>
      <c r="M26" s="3"/>
      <c r="N26" s="4">
        <f t="shared" si="1"/>
        <v>100</v>
      </c>
    </row>
    <row r="27" spans="1:14" s="2" customFormat="1" ht="18" customHeight="1" x14ac:dyDescent="0.35">
      <c r="A27" s="1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>
        <f t="shared" si="1"/>
        <v>0</v>
      </c>
    </row>
    <row r="28" spans="1:14" s="2" customFormat="1" ht="18" customHeight="1" x14ac:dyDescent="0.35">
      <c r="A28" s="13" t="s">
        <v>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>
        <f t="shared" si="1"/>
        <v>0</v>
      </c>
    </row>
    <row r="29" spans="1:14" s="2" customFormat="1" ht="18" customHeight="1" x14ac:dyDescent="0.35">
      <c r="A29" s="13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>
        <f t="shared" si="1"/>
        <v>0</v>
      </c>
    </row>
    <row r="30" spans="1:14" s="2" customFormat="1" ht="18" customHeight="1" x14ac:dyDescent="0.35">
      <c r="A30" s="13" t="s">
        <v>29</v>
      </c>
      <c r="B30" s="3"/>
      <c r="C30" s="3"/>
      <c r="D30" s="3"/>
      <c r="E30" s="3"/>
      <c r="F30" s="3">
        <v>200</v>
      </c>
      <c r="G30" s="3"/>
      <c r="H30" s="3"/>
      <c r="I30" s="3"/>
      <c r="J30" s="3"/>
      <c r="K30" s="3"/>
      <c r="L30" s="3"/>
      <c r="M30" s="3"/>
      <c r="N30" s="4">
        <f t="shared" si="1"/>
        <v>200</v>
      </c>
    </row>
    <row r="31" spans="1:14" s="2" customFormat="1" ht="18" customHeight="1" x14ac:dyDescent="0.35">
      <c r="A31" s="13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>
        <f t="shared" si="1"/>
        <v>0</v>
      </c>
    </row>
    <row r="32" spans="1:14" s="2" customFormat="1" ht="18" customHeight="1" x14ac:dyDescent="0.35">
      <c r="A32" s="13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>
        <f t="shared" si="1"/>
        <v>0</v>
      </c>
    </row>
    <row r="33" spans="1:14" s="2" customFormat="1" ht="18" customHeight="1" x14ac:dyDescent="0.35">
      <c r="A33" s="13" t="s">
        <v>27</v>
      </c>
      <c r="B33" s="3"/>
      <c r="C33" s="3"/>
      <c r="D33" s="3"/>
      <c r="E33" s="3"/>
      <c r="F33" s="3"/>
      <c r="G33" s="3"/>
      <c r="H33" s="3">
        <v>35</v>
      </c>
      <c r="I33" s="3"/>
      <c r="J33" s="3"/>
      <c r="K33" s="3"/>
      <c r="L33" s="3"/>
      <c r="M33" s="3"/>
      <c r="N33" s="4">
        <f t="shared" si="1"/>
        <v>35</v>
      </c>
    </row>
    <row r="34" spans="1:14" s="2" customFormat="1" ht="18" customHeight="1" x14ac:dyDescent="0.35">
      <c r="A34" s="13" t="s">
        <v>88</v>
      </c>
      <c r="B34" s="3">
        <v>100</v>
      </c>
      <c r="C34" s="3">
        <v>100</v>
      </c>
      <c r="D34" s="3">
        <v>100</v>
      </c>
      <c r="E34" s="3">
        <v>100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/>
      <c r="M34" s="3"/>
      <c r="N34" s="4">
        <f t="shared" si="1"/>
        <v>1000</v>
      </c>
    </row>
    <row r="35" spans="1:14" s="2" customFormat="1" ht="18" customHeight="1" x14ac:dyDescent="0.35">
      <c r="A35" s="13" t="s">
        <v>17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>
        <f t="shared" si="1"/>
        <v>0</v>
      </c>
    </row>
    <row r="36" spans="1:14" s="2" customFormat="1" ht="18" customHeight="1" x14ac:dyDescent="0.35">
      <c r="A36" s="13" t="s">
        <v>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>
        <f t="shared" si="1"/>
        <v>0</v>
      </c>
    </row>
    <row r="37" spans="1:14" s="2" customFormat="1" ht="18" customHeight="1" x14ac:dyDescent="0.35">
      <c r="A37" s="13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>
        <f t="shared" si="1"/>
        <v>0</v>
      </c>
    </row>
    <row r="38" spans="1:14" s="2" customFormat="1" ht="18" customHeight="1" x14ac:dyDescent="0.35">
      <c r="A38" s="13" t="s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>
        <f t="shared" si="1"/>
        <v>0</v>
      </c>
    </row>
    <row r="39" spans="1:14" s="2" customFormat="1" ht="12" customHeight="1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2" customFormat="1" ht="18" customHeight="1" x14ac:dyDescent="0.35">
      <c r="A40" s="1" t="s">
        <v>33</v>
      </c>
      <c r="B40" s="4">
        <f>SUM(B13:B38)</f>
        <v>117.99</v>
      </c>
      <c r="C40" s="4">
        <f t="shared" ref="C40:N40" si="2">SUM(C13:C38)</f>
        <v>657.55</v>
      </c>
      <c r="D40" s="4">
        <f t="shared" si="2"/>
        <v>862.99</v>
      </c>
      <c r="E40" s="4">
        <f t="shared" si="2"/>
        <v>430.99</v>
      </c>
      <c r="F40" s="4">
        <f t="shared" si="2"/>
        <v>630.99</v>
      </c>
      <c r="G40" s="4">
        <f t="shared" si="2"/>
        <v>629.94000000000005</v>
      </c>
      <c r="H40" s="4">
        <f t="shared" si="2"/>
        <v>1024.9099999999999</v>
      </c>
      <c r="I40" s="4">
        <f t="shared" si="2"/>
        <v>494.89</v>
      </c>
      <c r="J40" s="4">
        <f t="shared" si="2"/>
        <v>570.89</v>
      </c>
      <c r="K40" s="4">
        <f t="shared" si="2"/>
        <v>394.89</v>
      </c>
      <c r="L40" s="4">
        <f>SUM(L13:L38)</f>
        <v>1323.6899999999998</v>
      </c>
      <c r="M40" s="4">
        <f t="shared" si="2"/>
        <v>294.89</v>
      </c>
      <c r="N40" s="4">
        <f t="shared" si="2"/>
        <v>7434.6100000000015</v>
      </c>
    </row>
    <row r="41" spans="1:14" s="2" customFormat="1" ht="12" customHeight="1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2" customFormat="1" ht="18" customHeight="1" x14ac:dyDescent="0.35">
      <c r="A42" s="1" t="s">
        <v>34</v>
      </c>
      <c r="B42" s="4">
        <f>B10-B40</f>
        <v>6182.01</v>
      </c>
      <c r="C42" s="4">
        <f t="shared" ref="C42:N42" si="3">C10-C40</f>
        <v>-657.55</v>
      </c>
      <c r="D42" s="4">
        <f t="shared" si="3"/>
        <v>-862.99</v>
      </c>
      <c r="E42" s="4">
        <f t="shared" si="3"/>
        <v>-430.99</v>
      </c>
      <c r="F42" s="4">
        <f t="shared" si="3"/>
        <v>-450.99</v>
      </c>
      <c r="G42" s="4">
        <f t="shared" si="3"/>
        <v>-563.94000000000005</v>
      </c>
      <c r="H42" s="4">
        <f t="shared" si="3"/>
        <v>-1024.9099999999999</v>
      </c>
      <c r="I42" s="4">
        <f t="shared" si="3"/>
        <v>-494.89</v>
      </c>
      <c r="J42" s="4">
        <f t="shared" si="3"/>
        <v>-570.89</v>
      </c>
      <c r="K42" s="4">
        <f t="shared" si="3"/>
        <v>-394.89</v>
      </c>
      <c r="L42" s="4">
        <f t="shared" si="3"/>
        <v>-1323.6899999999998</v>
      </c>
      <c r="M42" s="4">
        <f t="shared" si="3"/>
        <v>-49.889999999999986</v>
      </c>
      <c r="N42" s="4">
        <f t="shared" si="3"/>
        <v>-643.61000000000149</v>
      </c>
    </row>
    <row r="43" spans="1:14" s="2" customFormat="1" ht="13" x14ac:dyDescent="0.3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2" customFormat="1" ht="13" x14ac:dyDescent="0.35">
      <c r="A44" s="1" t="s">
        <v>37</v>
      </c>
      <c r="B44" s="4">
        <f>B2+B42</f>
        <v>8399.7000000000007</v>
      </c>
      <c r="C44" s="4">
        <f>B44+C42</f>
        <v>7742.1500000000005</v>
      </c>
      <c r="D44" s="4">
        <f t="shared" ref="D44:L44" si="4">C44+D42</f>
        <v>6879.1600000000008</v>
      </c>
      <c r="E44" s="4">
        <f t="shared" si="4"/>
        <v>6448.170000000001</v>
      </c>
      <c r="F44" s="4">
        <f t="shared" si="4"/>
        <v>5997.1800000000012</v>
      </c>
      <c r="G44" s="4">
        <f t="shared" si="4"/>
        <v>5433.2400000000016</v>
      </c>
      <c r="H44" s="4">
        <f t="shared" si="4"/>
        <v>4408.3300000000017</v>
      </c>
      <c r="I44" s="4">
        <f t="shared" si="4"/>
        <v>3913.4400000000019</v>
      </c>
      <c r="J44" s="4">
        <f t="shared" si="4"/>
        <v>3342.550000000002</v>
      </c>
      <c r="K44" s="4">
        <f t="shared" si="4"/>
        <v>2947.6600000000021</v>
      </c>
      <c r="L44" s="4">
        <f t="shared" si="4"/>
        <v>1623.9700000000023</v>
      </c>
      <c r="M44" s="4">
        <f>L44+M42</f>
        <v>1574.0800000000022</v>
      </c>
    </row>
    <row r="45" spans="1:14" s="2" customFormat="1" x14ac:dyDescent="0.35">
      <c r="A45" s="7"/>
      <c r="B45"/>
      <c r="C45"/>
      <c r="D45"/>
      <c r="E45"/>
    </row>
    <row r="46" spans="1:14" x14ac:dyDescent="0.35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9" spans="11:13" x14ac:dyDescent="0.35">
      <c r="K49" s="7"/>
      <c r="M4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7B0B-A906-445D-A70B-D7E15E246EE2}">
  <dimension ref="B2:O7"/>
  <sheetViews>
    <sheetView workbookViewId="0">
      <selection activeCell="L11" sqref="L11"/>
    </sheetView>
  </sheetViews>
  <sheetFormatPr defaultRowHeight="14.5" x14ac:dyDescent="0.35"/>
  <cols>
    <col min="2" max="2" width="24.81640625" bestFit="1" customWidth="1"/>
    <col min="3" max="7" width="9.7265625" bestFit="1" customWidth="1"/>
    <col min="8" max="8" width="10.81640625" bestFit="1" customWidth="1"/>
    <col min="9" max="9" width="9.7265625" bestFit="1" customWidth="1"/>
    <col min="10" max="10" width="10.54296875" bestFit="1" customWidth="1"/>
    <col min="11" max="11" width="10.1796875" bestFit="1" customWidth="1"/>
    <col min="12" max="12" width="10.7265625" customWidth="1"/>
    <col min="13" max="13" width="10.26953125" bestFit="1" customWidth="1"/>
    <col min="14" max="14" width="8.7265625" bestFit="1" customWidth="1"/>
    <col min="15" max="15" width="9.7265625" bestFit="1" customWidth="1"/>
  </cols>
  <sheetData>
    <row r="2" spans="2:15" x14ac:dyDescent="0.35"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  <c r="L2" s="7" t="s">
        <v>60</v>
      </c>
      <c r="M2" s="7" t="s">
        <v>61</v>
      </c>
      <c r="N2" s="7" t="s">
        <v>62</v>
      </c>
      <c r="O2" s="7" t="s">
        <v>63</v>
      </c>
    </row>
    <row r="3" spans="2:15" x14ac:dyDescent="0.35">
      <c r="B3" s="7" t="s">
        <v>49</v>
      </c>
      <c r="C3" s="10">
        <f>Forecast!C44</f>
        <v>5633.21</v>
      </c>
      <c r="D3" s="10">
        <f>Forecast!D44</f>
        <v>-640.79</v>
      </c>
      <c r="E3" s="10">
        <f>Forecast!E44</f>
        <v>-806.24</v>
      </c>
      <c r="F3" s="10">
        <f>Forecast!F44</f>
        <v>-676.79</v>
      </c>
      <c r="G3" s="10">
        <f>Forecast!G44</f>
        <v>-740.79</v>
      </c>
      <c r="H3" s="10">
        <f>Forecast!H44</f>
        <v>-874.31999999999994</v>
      </c>
      <c r="I3" s="10">
        <f>Forecast!I44</f>
        <v>-726.79</v>
      </c>
      <c r="J3" s="10">
        <f>Forecast!J44</f>
        <v>-350.78999999999996</v>
      </c>
      <c r="K3" s="10">
        <f>Forecast!K44</f>
        <v>-585.79</v>
      </c>
      <c r="L3" s="10">
        <f>Forecast!L44</f>
        <v>-526.79</v>
      </c>
      <c r="M3" s="10">
        <f>Forecast!M44</f>
        <v>-350.78999999999996</v>
      </c>
      <c r="N3" s="10">
        <f>Forecast!N44</f>
        <v>-535.79</v>
      </c>
      <c r="O3" s="10">
        <f>SUM(C3:N3)</f>
        <v>-1182.4599999999994</v>
      </c>
    </row>
    <row r="4" spans="2:15" x14ac:dyDescent="0.35">
      <c r="B4" s="7" t="s">
        <v>50</v>
      </c>
      <c r="C4" s="10">
        <f>Actual!B42</f>
        <v>6182.01</v>
      </c>
      <c r="D4" s="10">
        <f>Actual!C42</f>
        <v>-657.55</v>
      </c>
      <c r="E4" s="10">
        <f>Actual!D42</f>
        <v>-862.99</v>
      </c>
      <c r="F4" s="10">
        <f>Actual!E42</f>
        <v>-430.99</v>
      </c>
      <c r="G4" s="10">
        <f>Actual!F42</f>
        <v>-450.99</v>
      </c>
      <c r="H4" s="10">
        <f>Actual!G42</f>
        <v>-563.94000000000005</v>
      </c>
      <c r="I4" s="10">
        <f>Actual!H42</f>
        <v>-1024.9099999999999</v>
      </c>
      <c r="J4" s="10">
        <f>Actual!I42</f>
        <v>-494.89</v>
      </c>
      <c r="K4" s="10">
        <f>Actual!J42</f>
        <v>-570.89</v>
      </c>
      <c r="L4" s="10">
        <f>Actual!K42</f>
        <v>-394.89</v>
      </c>
      <c r="M4" s="10">
        <f>Actual!L42</f>
        <v>-1323.6899999999998</v>
      </c>
      <c r="N4" s="10">
        <f>Actual!M42</f>
        <v>-49.889999999999986</v>
      </c>
      <c r="O4" s="10">
        <f>SUM(C4:N4)</f>
        <v>-643.60999999999876</v>
      </c>
    </row>
    <row r="5" spans="2:15" x14ac:dyDescent="0.35">
      <c r="B5" s="24" t="s">
        <v>64</v>
      </c>
      <c r="C5" s="25">
        <f>C4-C3</f>
        <v>548.80000000000018</v>
      </c>
      <c r="D5" s="25">
        <f>D4-D3</f>
        <v>-16.759999999999991</v>
      </c>
      <c r="E5" s="25">
        <f t="shared" ref="E5:O5" si="0">E4-E3</f>
        <v>-56.75</v>
      </c>
      <c r="F5" s="25">
        <f t="shared" si="0"/>
        <v>245.79999999999995</v>
      </c>
      <c r="G5" s="25">
        <f t="shared" si="0"/>
        <v>289.79999999999995</v>
      </c>
      <c r="H5" s="25">
        <f t="shared" si="0"/>
        <v>310.37999999999988</v>
      </c>
      <c r="I5" s="25">
        <f t="shared" si="0"/>
        <v>-298.11999999999989</v>
      </c>
      <c r="J5" s="25">
        <f t="shared" si="0"/>
        <v>-144.10000000000002</v>
      </c>
      <c r="K5" s="25">
        <f t="shared" si="0"/>
        <v>14.899999999999977</v>
      </c>
      <c r="L5" s="25">
        <f t="shared" si="0"/>
        <v>131.89999999999998</v>
      </c>
      <c r="M5" s="25">
        <f t="shared" si="0"/>
        <v>-972.89999999999986</v>
      </c>
      <c r="N5" s="25">
        <f t="shared" si="0"/>
        <v>485.9</v>
      </c>
      <c r="O5" s="25">
        <f t="shared" si="0"/>
        <v>538.85000000000059</v>
      </c>
    </row>
    <row r="6" spans="2:15" ht="15" thickBot="1" x14ac:dyDescent="0.4">
      <c r="B6" s="19" t="s">
        <v>84</v>
      </c>
      <c r="C6" s="26">
        <f>C5</f>
        <v>548.80000000000018</v>
      </c>
      <c r="D6" s="26">
        <f>C6+D5</f>
        <v>532.04000000000019</v>
      </c>
      <c r="E6" s="26">
        <f>D6+E5</f>
        <v>475.29000000000019</v>
      </c>
      <c r="F6" s="26">
        <f>E6+F5</f>
        <v>721.09000000000015</v>
      </c>
      <c r="G6" s="26">
        <f t="shared" ref="G6:N6" si="1">F6+G5</f>
        <v>1010.8900000000001</v>
      </c>
      <c r="H6" s="26">
        <f t="shared" si="1"/>
        <v>1321.27</v>
      </c>
      <c r="I6" s="26">
        <f t="shared" si="1"/>
        <v>1023.1500000000001</v>
      </c>
      <c r="J6" s="26">
        <f t="shared" si="1"/>
        <v>879.05000000000007</v>
      </c>
      <c r="K6" s="26">
        <f t="shared" si="1"/>
        <v>893.95</v>
      </c>
      <c r="L6" s="26">
        <f t="shared" si="1"/>
        <v>1025.8499999999999</v>
      </c>
      <c r="M6" s="26">
        <f t="shared" si="1"/>
        <v>52.950000000000045</v>
      </c>
      <c r="N6" s="26">
        <f t="shared" si="1"/>
        <v>538.85</v>
      </c>
      <c r="O6" s="26">
        <f>N6</f>
        <v>538.85</v>
      </c>
    </row>
    <row r="7" spans="2:15" ht="15" thickTop="1" x14ac:dyDescent="0.35"/>
  </sheetData>
  <phoneticPr fontId="7" type="noConversion"/>
  <conditionalFormatting sqref="C5:O5">
    <cfRule type="cellIs" dxfId="2" priority="2" operator="lessThan">
      <formula>0</formula>
    </cfRule>
    <cfRule type="cellIs" dxfId="1" priority="4" operator="greaterThan">
      <formula>0</formula>
    </cfRule>
    <cfRule type="colorScale" priority="5">
      <colorScale>
        <cfvo type="formula" val="&quot;&gt;0&quot;"/>
        <cfvo type="formula" val="&quot;&lt;0&quot;"/>
        <color theme="9" tint="0.59999389629810485"/>
        <color theme="5" tint="0.59999389629810485"/>
      </colorScale>
    </cfRule>
    <cfRule type="colorScale" priority="6">
      <colorScale>
        <cfvo type="num" val="&quot;&gt;0&quot;"/>
        <cfvo type="num" val="&quot;&lt;0&quot;"/>
        <color theme="9" tint="0.59999389629810485"/>
        <color theme="5" tint="0.59999389629810485"/>
      </colorScale>
    </cfRule>
  </conditionalFormatting>
  <conditionalFormatting sqref="C5:O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5E62-F8E8-4380-A9C3-32C1216C31A2}">
  <dimension ref="A1:I23"/>
  <sheetViews>
    <sheetView workbookViewId="0">
      <selection activeCell="F18" sqref="F18:F20"/>
    </sheetView>
  </sheetViews>
  <sheetFormatPr defaultRowHeight="14.5" x14ac:dyDescent="0.35"/>
  <cols>
    <col min="1" max="1" width="14.81640625" customWidth="1"/>
    <col min="3" max="3" width="10.1796875" style="10" bestFit="1" customWidth="1"/>
    <col min="5" max="5" width="29.26953125" bestFit="1" customWidth="1"/>
    <col min="6" max="6" width="10.1796875" style="10" bestFit="1" customWidth="1"/>
    <col min="8" max="9" width="9.1796875" bestFit="1" customWidth="1"/>
  </cols>
  <sheetData>
    <row r="1" spans="1:9" x14ac:dyDescent="0.35">
      <c r="A1" s="7" t="s">
        <v>38</v>
      </c>
    </row>
    <row r="2" spans="1:9" x14ac:dyDescent="0.35">
      <c r="A2" s="7" t="s">
        <v>103</v>
      </c>
    </row>
    <row r="3" spans="1:9" x14ac:dyDescent="0.35">
      <c r="C3" s="11" t="s">
        <v>47</v>
      </c>
      <c r="F3" s="11" t="s">
        <v>47</v>
      </c>
    </row>
    <row r="4" spans="1:9" x14ac:dyDescent="0.35">
      <c r="A4" t="s">
        <v>41</v>
      </c>
      <c r="C4">
        <v>2217.69</v>
      </c>
      <c r="E4" t="s">
        <v>9</v>
      </c>
      <c r="F4" s="35">
        <v>2726.4000000000005</v>
      </c>
      <c r="G4" s="9"/>
      <c r="H4" s="23"/>
      <c r="I4" s="23"/>
    </row>
    <row r="5" spans="1:9" x14ac:dyDescent="0.35">
      <c r="C5" s="35"/>
      <c r="E5" t="s">
        <v>11</v>
      </c>
      <c r="F5" s="35">
        <v>700</v>
      </c>
      <c r="G5" s="9"/>
    </row>
    <row r="6" spans="1:9" x14ac:dyDescent="0.35">
      <c r="A6" t="s">
        <v>42</v>
      </c>
      <c r="C6" s="35">
        <v>5471.27</v>
      </c>
      <c r="E6" t="s">
        <v>12</v>
      </c>
      <c r="F6" s="35">
        <v>928.8</v>
      </c>
      <c r="G6" s="9"/>
    </row>
    <row r="7" spans="1:9" x14ac:dyDescent="0.35">
      <c r="C7" s="35"/>
      <c r="E7" t="s">
        <v>13</v>
      </c>
      <c r="F7" s="35">
        <v>40</v>
      </c>
      <c r="G7" s="9"/>
    </row>
    <row r="8" spans="1:9" x14ac:dyDescent="0.35">
      <c r="A8" t="s">
        <v>43</v>
      </c>
      <c r="C8" s="35">
        <v>755.29</v>
      </c>
      <c r="E8" t="s">
        <v>14</v>
      </c>
      <c r="F8" s="35">
        <v>84</v>
      </c>
      <c r="G8" s="9"/>
    </row>
    <row r="9" spans="1:9" x14ac:dyDescent="0.35">
      <c r="C9" s="35"/>
      <c r="E9" t="s">
        <v>39</v>
      </c>
      <c r="F9" s="35">
        <v>215.88000000000002</v>
      </c>
      <c r="G9" s="9"/>
    </row>
    <row r="10" spans="1:9" x14ac:dyDescent="0.35">
      <c r="A10" t="s">
        <v>1</v>
      </c>
      <c r="C10" s="35">
        <v>6210</v>
      </c>
      <c r="E10" t="s">
        <v>16</v>
      </c>
      <c r="F10" s="35">
        <v>362.56</v>
      </c>
      <c r="G10" s="9"/>
    </row>
    <row r="11" spans="1:9" x14ac:dyDescent="0.35">
      <c r="C11" s="35"/>
      <c r="E11" t="s">
        <v>40</v>
      </c>
      <c r="F11" s="35">
        <v>432</v>
      </c>
      <c r="G11" s="9"/>
    </row>
    <row r="12" spans="1:9" x14ac:dyDescent="0.35">
      <c r="A12" t="s">
        <v>3</v>
      </c>
      <c r="C12" s="35"/>
      <c r="E12" t="s">
        <v>20</v>
      </c>
      <c r="F12" s="35">
        <v>495.02</v>
      </c>
      <c r="G12" s="9"/>
    </row>
    <row r="13" spans="1:9" x14ac:dyDescent="0.35">
      <c r="C13" s="35"/>
      <c r="E13" t="s">
        <v>21</v>
      </c>
      <c r="F13" s="35">
        <v>114.95</v>
      </c>
      <c r="G13" s="9"/>
    </row>
    <row r="14" spans="1:9" x14ac:dyDescent="0.35">
      <c r="A14" t="s">
        <v>4</v>
      </c>
      <c r="C14" s="35">
        <v>581</v>
      </c>
      <c r="E14" t="s">
        <v>24</v>
      </c>
      <c r="F14" s="35">
        <v>100</v>
      </c>
      <c r="G14" s="9"/>
    </row>
    <row r="15" spans="1:9" x14ac:dyDescent="0.35">
      <c r="C15" s="35"/>
      <c r="E15" t="s">
        <v>29</v>
      </c>
      <c r="F15" s="35">
        <v>200</v>
      </c>
      <c r="G15" s="9"/>
    </row>
    <row r="16" spans="1:9" x14ac:dyDescent="0.35">
      <c r="A16" t="s">
        <v>136</v>
      </c>
      <c r="C16" s="35">
        <v>4.8899999999999997</v>
      </c>
      <c r="E16" t="s">
        <v>27</v>
      </c>
      <c r="F16" s="35">
        <v>35</v>
      </c>
      <c r="G16" s="9"/>
    </row>
    <row r="17" spans="1:6" x14ac:dyDescent="0.35">
      <c r="C17" s="35"/>
      <c r="F17" s="35"/>
    </row>
    <row r="18" spans="1:6" x14ac:dyDescent="0.35">
      <c r="C18" s="35"/>
      <c r="E18" t="s">
        <v>44</v>
      </c>
      <c r="F18" s="35">
        <v>1574.0800000000022</v>
      </c>
    </row>
    <row r="19" spans="1:6" x14ac:dyDescent="0.35">
      <c r="C19" s="35"/>
      <c r="E19" t="s">
        <v>45</v>
      </c>
      <c r="F19" s="35">
        <v>5471.27</v>
      </c>
    </row>
    <row r="20" spans="1:6" x14ac:dyDescent="0.35">
      <c r="C20" s="35"/>
      <c r="E20" t="s">
        <v>46</v>
      </c>
      <c r="F20" s="35">
        <v>1760.18</v>
      </c>
    </row>
    <row r="21" spans="1:6" ht="15" thickBot="1" x14ac:dyDescent="0.4">
      <c r="C21" s="12">
        <f>SUM(C4:C16)</f>
        <v>15240.14</v>
      </c>
      <c r="F21" s="12">
        <f>SUM(F4:F20)</f>
        <v>15240.140000000005</v>
      </c>
    </row>
    <row r="22" spans="1:6" ht="15" thickTop="1" x14ac:dyDescent="0.35"/>
    <row r="23" spans="1:6" x14ac:dyDescent="0.35">
      <c r="A23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D52F-4F3E-4222-82D2-598894BCFE66}">
  <dimension ref="B1:L44"/>
  <sheetViews>
    <sheetView workbookViewId="0">
      <selection activeCell="E10" sqref="E1:E1048576"/>
    </sheetView>
  </sheetViews>
  <sheetFormatPr defaultRowHeight="14.5" x14ac:dyDescent="0.35"/>
  <cols>
    <col min="2" max="2" width="9.7265625" bestFit="1" customWidth="1"/>
    <col min="3" max="3" width="20.54296875" style="31" customWidth="1"/>
    <col min="4" max="4" width="20.1796875" bestFit="1" customWidth="1"/>
    <col min="6" max="6" width="9.7265625" bestFit="1" customWidth="1"/>
    <col min="8" max="8" width="13.54296875" customWidth="1"/>
    <col min="9" max="9" width="11.7265625" bestFit="1" customWidth="1"/>
    <col min="10" max="10" width="9.81640625" bestFit="1" customWidth="1"/>
    <col min="12" max="12" width="9.7265625" bestFit="1" customWidth="1"/>
    <col min="13" max="13" width="25.26953125" bestFit="1" customWidth="1"/>
  </cols>
  <sheetData>
    <row r="1" spans="2:12" x14ac:dyDescent="0.35">
      <c r="H1" s="7"/>
    </row>
    <row r="2" spans="2:12" x14ac:dyDescent="0.35">
      <c r="B2" s="7" t="s">
        <v>80</v>
      </c>
      <c r="C2" s="29" t="s">
        <v>86</v>
      </c>
      <c r="D2" s="7" t="s">
        <v>85</v>
      </c>
      <c r="E2" s="7" t="s">
        <v>82</v>
      </c>
      <c r="F2" s="7" t="s">
        <v>83</v>
      </c>
      <c r="H2" s="7"/>
      <c r="I2" s="29"/>
      <c r="J2" s="7"/>
      <c r="K2" s="7"/>
      <c r="L2" s="7"/>
    </row>
    <row r="3" spans="2:12" x14ac:dyDescent="0.35">
      <c r="B3" s="22">
        <v>44659</v>
      </c>
      <c r="C3" s="30">
        <v>2485619</v>
      </c>
      <c r="D3" t="s">
        <v>87</v>
      </c>
      <c r="E3">
        <v>186.56</v>
      </c>
      <c r="F3" s="22">
        <v>44685</v>
      </c>
    </row>
    <row r="4" spans="2:12" x14ac:dyDescent="0.35">
      <c r="B4" s="22">
        <v>44675</v>
      </c>
      <c r="C4" s="30">
        <v>4</v>
      </c>
      <c r="D4" t="s">
        <v>105</v>
      </c>
      <c r="E4">
        <v>40</v>
      </c>
      <c r="F4" s="22">
        <v>44685</v>
      </c>
      <c r="H4" s="7"/>
    </row>
    <row r="5" spans="2:12" x14ac:dyDescent="0.35">
      <c r="B5" s="22">
        <v>44666</v>
      </c>
      <c r="C5" s="30">
        <v>1167</v>
      </c>
      <c r="D5" t="s">
        <v>106</v>
      </c>
      <c r="E5">
        <v>213</v>
      </c>
      <c r="F5" s="22">
        <v>44685</v>
      </c>
      <c r="H5" s="22"/>
      <c r="I5" s="32"/>
      <c r="L5" s="22"/>
    </row>
    <row r="6" spans="2:12" x14ac:dyDescent="0.35">
      <c r="B6" s="22">
        <v>44672</v>
      </c>
      <c r="C6" s="30" t="s">
        <v>108</v>
      </c>
      <c r="D6" t="s">
        <v>107</v>
      </c>
      <c r="E6">
        <v>100</v>
      </c>
      <c r="F6" s="22">
        <v>44685</v>
      </c>
      <c r="H6" s="22"/>
      <c r="I6" s="32"/>
      <c r="L6" s="28"/>
    </row>
    <row r="7" spans="2:12" x14ac:dyDescent="0.35">
      <c r="B7" s="22">
        <v>44696</v>
      </c>
      <c r="C7" s="30">
        <v>1168</v>
      </c>
      <c r="D7" t="s">
        <v>106</v>
      </c>
      <c r="E7">
        <v>213</v>
      </c>
      <c r="F7" s="22">
        <v>44724</v>
      </c>
      <c r="H7" s="22"/>
      <c r="I7" s="32"/>
      <c r="L7" s="22"/>
    </row>
    <row r="8" spans="2:12" x14ac:dyDescent="0.35">
      <c r="B8" s="22">
        <v>44707</v>
      </c>
      <c r="C8" s="30" t="s">
        <v>52</v>
      </c>
      <c r="D8" t="s">
        <v>107</v>
      </c>
      <c r="E8">
        <v>100</v>
      </c>
      <c r="F8" s="22">
        <v>44724</v>
      </c>
      <c r="H8" s="22"/>
      <c r="I8" s="32"/>
      <c r="L8" s="22"/>
    </row>
    <row r="9" spans="2:12" x14ac:dyDescent="0.35">
      <c r="B9" s="22">
        <v>44721</v>
      </c>
      <c r="C9" s="30" t="s">
        <v>110</v>
      </c>
      <c r="D9" t="s">
        <v>109</v>
      </c>
      <c r="E9">
        <v>432</v>
      </c>
      <c r="F9" s="22">
        <v>44724</v>
      </c>
    </row>
    <row r="10" spans="2:12" x14ac:dyDescent="0.35">
      <c r="B10" s="22">
        <v>44740</v>
      </c>
      <c r="C10" s="30" t="s">
        <v>53</v>
      </c>
      <c r="D10" t="s">
        <v>107</v>
      </c>
      <c r="E10">
        <v>100</v>
      </c>
      <c r="F10" s="22">
        <v>44753</v>
      </c>
    </row>
    <row r="11" spans="2:12" x14ac:dyDescent="0.35">
      <c r="B11" s="22">
        <v>44729</v>
      </c>
      <c r="C11" s="30">
        <v>1171</v>
      </c>
      <c r="D11" t="s">
        <v>106</v>
      </c>
      <c r="E11">
        <v>213</v>
      </c>
      <c r="F11" s="22">
        <v>44753</v>
      </c>
    </row>
    <row r="12" spans="2:12" x14ac:dyDescent="0.35">
      <c r="B12" s="22">
        <v>44768</v>
      </c>
      <c r="C12" s="30" t="s">
        <v>54</v>
      </c>
      <c r="D12" t="s">
        <v>107</v>
      </c>
      <c r="E12">
        <v>100</v>
      </c>
      <c r="F12" s="22">
        <v>44777</v>
      </c>
    </row>
    <row r="13" spans="2:12" x14ac:dyDescent="0.35">
      <c r="B13" s="22">
        <v>44759</v>
      </c>
      <c r="C13" s="30">
        <v>1172</v>
      </c>
      <c r="D13" t="s">
        <v>106</v>
      </c>
      <c r="E13">
        <v>213</v>
      </c>
      <c r="F13" s="22">
        <v>44777</v>
      </c>
    </row>
    <row r="14" spans="2:12" x14ac:dyDescent="0.35">
      <c r="B14" s="22">
        <v>44750</v>
      </c>
      <c r="C14" s="30">
        <v>3128525</v>
      </c>
      <c r="D14" t="s">
        <v>111</v>
      </c>
      <c r="E14">
        <v>200</v>
      </c>
      <c r="F14" s="22">
        <v>44778</v>
      </c>
    </row>
    <row r="15" spans="2:12" x14ac:dyDescent="0.35">
      <c r="B15" s="22">
        <v>44781</v>
      </c>
      <c r="C15" s="30">
        <v>65176</v>
      </c>
      <c r="D15" t="s">
        <v>113</v>
      </c>
      <c r="E15">
        <v>84</v>
      </c>
      <c r="F15" s="22">
        <v>44806</v>
      </c>
    </row>
    <row r="16" spans="2:12" x14ac:dyDescent="0.35">
      <c r="B16" s="22">
        <v>44797</v>
      </c>
      <c r="C16" s="30" t="s">
        <v>117</v>
      </c>
      <c r="D16" t="s">
        <v>107</v>
      </c>
      <c r="E16">
        <v>100</v>
      </c>
      <c r="F16" s="22">
        <v>44806</v>
      </c>
    </row>
    <row r="17" spans="2:6" x14ac:dyDescent="0.35">
      <c r="B17" s="22">
        <v>44790</v>
      </c>
      <c r="C17" s="30">
        <v>1175</v>
      </c>
      <c r="D17" t="s">
        <v>106</v>
      </c>
      <c r="E17">
        <v>213</v>
      </c>
      <c r="F17" s="22">
        <v>44806</v>
      </c>
    </row>
    <row r="18" spans="2:6" x14ac:dyDescent="0.35">
      <c r="B18" s="22">
        <v>44792</v>
      </c>
      <c r="C18" s="30" t="s">
        <v>21</v>
      </c>
      <c r="D18" t="s">
        <v>21</v>
      </c>
      <c r="E18">
        <v>114.95</v>
      </c>
      <c r="F18" s="22">
        <v>44806</v>
      </c>
    </row>
    <row r="19" spans="2:6" x14ac:dyDescent="0.35">
      <c r="B19" s="22">
        <v>44824</v>
      </c>
      <c r="C19" s="30" t="s">
        <v>116</v>
      </c>
      <c r="D19" t="s">
        <v>107</v>
      </c>
      <c r="E19">
        <v>100</v>
      </c>
      <c r="F19" s="22">
        <v>44841</v>
      </c>
    </row>
    <row r="20" spans="2:6" x14ac:dyDescent="0.35">
      <c r="B20" s="22">
        <v>44819</v>
      </c>
      <c r="C20" s="30">
        <v>1177</v>
      </c>
      <c r="D20" t="s">
        <v>106</v>
      </c>
      <c r="E20">
        <v>276.89999999999998</v>
      </c>
      <c r="F20" s="22">
        <v>44841</v>
      </c>
    </row>
    <row r="21" spans="2:6" x14ac:dyDescent="0.35">
      <c r="B21" s="28">
        <v>44823</v>
      </c>
      <c r="C21" s="27" t="s">
        <v>115</v>
      </c>
      <c r="D21" t="s">
        <v>114</v>
      </c>
      <c r="E21">
        <v>495.02</v>
      </c>
      <c r="F21" s="22">
        <v>44841</v>
      </c>
    </row>
    <row r="22" spans="2:6" x14ac:dyDescent="0.35">
      <c r="B22" s="22">
        <v>44852</v>
      </c>
      <c r="C22" s="30" t="s">
        <v>119</v>
      </c>
      <c r="D22" t="s">
        <v>107</v>
      </c>
      <c r="E22">
        <v>100</v>
      </c>
      <c r="F22" s="22">
        <v>44872</v>
      </c>
    </row>
    <row r="23" spans="2:6" x14ac:dyDescent="0.35">
      <c r="B23" s="22">
        <v>44854</v>
      </c>
      <c r="C23" s="30">
        <v>1178</v>
      </c>
      <c r="D23" t="s">
        <v>106</v>
      </c>
      <c r="E23">
        <v>276.89999999999998</v>
      </c>
      <c r="F23" s="22">
        <v>44872</v>
      </c>
    </row>
    <row r="24" spans="2:6" x14ac:dyDescent="0.35">
      <c r="B24" s="22">
        <v>44859</v>
      </c>
      <c r="C24" s="30" t="s">
        <v>120</v>
      </c>
      <c r="D24" t="s">
        <v>118</v>
      </c>
      <c r="E24">
        <v>35</v>
      </c>
      <c r="F24" s="22">
        <v>44859</v>
      </c>
    </row>
    <row r="25" spans="2:6" x14ac:dyDescent="0.35">
      <c r="B25" s="22">
        <v>44880</v>
      </c>
      <c r="C25" s="30">
        <v>1181</v>
      </c>
      <c r="D25" t="s">
        <v>106</v>
      </c>
      <c r="E25">
        <v>276.89999999999998</v>
      </c>
      <c r="F25" s="22">
        <v>44899</v>
      </c>
    </row>
    <row r="26" spans="2:6" x14ac:dyDescent="0.35">
      <c r="B26" s="22">
        <v>44887</v>
      </c>
      <c r="C26" s="30" t="s">
        <v>121</v>
      </c>
      <c r="D26" t="s">
        <v>87</v>
      </c>
      <c r="E26">
        <v>176</v>
      </c>
      <c r="F26" s="22">
        <v>44899</v>
      </c>
    </row>
    <row r="27" spans="2:6" x14ac:dyDescent="0.35">
      <c r="B27" s="22">
        <v>44913</v>
      </c>
      <c r="C27" s="30">
        <v>1182</v>
      </c>
      <c r="D27" t="s">
        <v>106</v>
      </c>
      <c r="E27">
        <v>276.89999999999998</v>
      </c>
      <c r="F27" s="22">
        <v>44942</v>
      </c>
    </row>
    <row r="28" spans="2:6" x14ac:dyDescent="0.35">
      <c r="B28" s="22">
        <v>44950</v>
      </c>
      <c r="C28" s="30">
        <v>2749</v>
      </c>
      <c r="D28" t="s">
        <v>122</v>
      </c>
      <c r="E28">
        <v>928.8</v>
      </c>
      <c r="F28" s="22">
        <v>44960</v>
      </c>
    </row>
    <row r="29" spans="2:6" x14ac:dyDescent="0.35">
      <c r="B29" s="22">
        <v>44952</v>
      </c>
      <c r="C29" s="30">
        <v>1184</v>
      </c>
      <c r="D29" t="s">
        <v>106</v>
      </c>
      <c r="E29">
        <v>276.89999999999998</v>
      </c>
      <c r="F29" s="22">
        <v>44960</v>
      </c>
    </row>
    <row r="30" spans="2:6" x14ac:dyDescent="0.35">
      <c r="B30" s="22">
        <v>44972</v>
      </c>
      <c r="C30" s="30">
        <v>120</v>
      </c>
      <c r="D30" t="s">
        <v>123</v>
      </c>
      <c r="E30">
        <v>100</v>
      </c>
      <c r="F30" s="22">
        <v>44972</v>
      </c>
    </row>
    <row r="31" spans="2:6" x14ac:dyDescent="0.35">
      <c r="B31" s="22">
        <v>44972</v>
      </c>
      <c r="C31" s="30">
        <v>1187</v>
      </c>
      <c r="D31" t="s">
        <v>106</v>
      </c>
      <c r="E31">
        <v>276.89999999999998</v>
      </c>
      <c r="F31" s="22">
        <v>44988</v>
      </c>
    </row>
    <row r="32" spans="2:6" x14ac:dyDescent="0.35">
      <c r="B32" s="28">
        <v>44994</v>
      </c>
      <c r="C32" s="30">
        <v>2485742</v>
      </c>
      <c r="D32" t="s">
        <v>87</v>
      </c>
      <c r="E32">
        <v>36</v>
      </c>
      <c r="F32" s="22"/>
    </row>
    <row r="33" spans="2:6" x14ac:dyDescent="0.35">
      <c r="B33" s="22">
        <v>45000</v>
      </c>
      <c r="C33" s="30">
        <v>1188</v>
      </c>
      <c r="D33" t="s">
        <v>106</v>
      </c>
      <c r="E33">
        <v>276.89999999999998</v>
      </c>
      <c r="F33" s="22"/>
    </row>
    <row r="34" spans="2:6" x14ac:dyDescent="0.35">
      <c r="B34" s="22">
        <v>45008</v>
      </c>
      <c r="C34" s="30">
        <v>131769</v>
      </c>
      <c r="D34" t="s">
        <v>134</v>
      </c>
      <c r="E34">
        <v>215.88</v>
      </c>
      <c r="F34" s="22" t="s">
        <v>135</v>
      </c>
    </row>
    <row r="35" spans="2:6" x14ac:dyDescent="0.35">
      <c r="B35" s="22"/>
      <c r="C35" s="30"/>
      <c r="F35" s="22"/>
    </row>
    <row r="36" spans="2:6" x14ac:dyDescent="0.35">
      <c r="B36" s="22"/>
      <c r="C36" s="30"/>
      <c r="F36" s="22"/>
    </row>
    <row r="37" spans="2:6" x14ac:dyDescent="0.35">
      <c r="B37" s="22"/>
      <c r="C37" s="30"/>
      <c r="F37" s="22"/>
    </row>
    <row r="38" spans="2:6" x14ac:dyDescent="0.35">
      <c r="B38" s="22"/>
      <c r="C38" s="30"/>
      <c r="F38" s="22"/>
    </row>
    <row r="39" spans="2:6" x14ac:dyDescent="0.35">
      <c r="B39" s="22"/>
      <c r="C39" s="30"/>
      <c r="F39" s="22"/>
    </row>
    <row r="40" spans="2:6" x14ac:dyDescent="0.35">
      <c r="B40" s="22"/>
      <c r="C40" s="30"/>
      <c r="F40" s="22"/>
    </row>
    <row r="41" spans="2:6" x14ac:dyDescent="0.35">
      <c r="B41" s="22"/>
      <c r="C41" s="30"/>
      <c r="F41" s="22"/>
    </row>
    <row r="42" spans="2:6" x14ac:dyDescent="0.35">
      <c r="B42" s="22"/>
      <c r="C42" s="30"/>
      <c r="F42" s="22"/>
    </row>
    <row r="43" spans="2:6" x14ac:dyDescent="0.35">
      <c r="B43" s="22"/>
      <c r="C43" s="30"/>
      <c r="F43" s="22"/>
    </row>
    <row r="44" spans="2:6" x14ac:dyDescent="0.35">
      <c r="B44" s="22"/>
      <c r="C44" s="30"/>
      <c r="F44" s="22"/>
    </row>
  </sheetData>
  <sortState xmlns:xlrd2="http://schemas.microsoft.com/office/spreadsheetml/2017/richdata2" ref="B3:F33">
    <sortCondition ref="D3:D33"/>
  </sortState>
  <hyperlinks>
    <hyperlink ref="C5" r:id="rId1" display="https://1drv.ms/b/s!An__ic3sU3vrzgIN-PEpCxTD2APC?e=yG6vJs" xr:uid="{940DCF9F-5370-422F-BEFF-0646D9DF7BDD}"/>
    <hyperlink ref="C6" r:id="rId2" xr:uid="{BC13BF68-26DA-4F43-B6A1-3042FFBE8989}"/>
    <hyperlink ref="C4" r:id="rId3" display="https://1drv.ms/b/s!An__ic3sU3vrzgNygY-oEHfQnn28?e=vaFAGK" xr:uid="{7396820A-E4AD-4492-A95C-5C5FA9F48D3F}"/>
    <hyperlink ref="C3" r:id="rId4" display="https://1drv.ms/b/s!An__ic3sU3vrzgHRDyZxgq7wTPFc?e=y0EY25" xr:uid="{D566B0CB-7C6D-410E-A2F7-9489553D3357}"/>
    <hyperlink ref="C7" r:id="rId5" display="https://1drv.ms/b/s!An__ic3sU3vrzjXNk1OA7Zq3Q4PW?e=3CgtXK" xr:uid="{8843E831-CCCF-4996-B2F6-FA7CCBD544C1}"/>
    <hyperlink ref="C8" r:id="rId6" xr:uid="{0DE57DE6-B8D3-4C0E-B8CA-02C2368CFB5F}"/>
    <hyperlink ref="C9" r:id="rId7" xr:uid="{36CBD82D-4EE7-4B1B-830D-6AE51E535ABC}"/>
    <hyperlink ref="C10" r:id="rId8" xr:uid="{60018482-5305-42A9-9A06-921A156906E0}"/>
    <hyperlink ref="C12" r:id="rId9" xr:uid="{204F0E79-33BD-4497-9384-07270F919BE2}"/>
    <hyperlink ref="C11" r:id="rId10" display="https://1drv.ms/b/s!An__ic3sU3vrzm8aCvjNbPf1zeji?e=TSr3dk" xr:uid="{CD47F324-8C81-460C-AD15-78EE7BAF2F19}"/>
    <hyperlink ref="C13" r:id="rId11" display="https://1drv.ms/b/s!An__ic3sU3vrznAfArRxu4UO3R1E?e=UAcx6n" xr:uid="{56828E48-5FBD-4C25-A7E5-02A36B4AF00C}"/>
    <hyperlink ref="C14" r:id="rId12" display="https://1drv.ms/b/s!An__ic3sU3vrznGHNp8g-611Uxyt?e=8aKf8K" xr:uid="{B6E79AEA-C964-4ADA-993E-1123181E4F38}"/>
    <hyperlink ref="C17" r:id="rId13" display="https://1drv.ms/b/s!An__ic3sU3vrzygXKeMOxx8CIxyH?e=ERErbo" xr:uid="{23BA3B45-7F55-4190-A61F-3995D9FDF8C4}"/>
    <hyperlink ref="C18" r:id="rId14" xr:uid="{E1010320-8DA5-4763-BCE0-64FFF1E0EB94}"/>
    <hyperlink ref="C20" r:id="rId15" display="https://1drv.ms/b/s!An__ic3sU3vrz0sPObrBpfvevAk2?e=nhvlX4" xr:uid="{9A51DBAC-E9D4-41EE-B9D1-65A628D5D596}"/>
    <hyperlink ref="C19" r:id="rId16" xr:uid="{248E12D1-7986-49EA-8F79-4CB506E166B7}"/>
    <hyperlink ref="C21" r:id="rId17" xr:uid="{CEFB838F-0573-4A83-A348-71BD46C82FE5}"/>
    <hyperlink ref="C16" r:id="rId18" xr:uid="{066A1611-A727-4ADD-B495-8D589FF44DA2}"/>
    <hyperlink ref="C24" r:id="rId19" xr:uid="{4F03F5E2-285A-408D-936E-5CE36CE8DC35}"/>
    <hyperlink ref="C23" r:id="rId20" display="https://1drv.ms/b/s!An__ic3sU3vrz2uhFcG3ZnXfHvVY?e=DPLMoY" xr:uid="{0F0826F8-DE2A-40C7-9256-ED28A3395E35}"/>
    <hyperlink ref="C22" r:id="rId21" xr:uid="{098A2F57-15D1-4882-AB72-D5259CC43562}"/>
    <hyperlink ref="C26" r:id="rId22" xr:uid="{BDAB104D-E875-44CA-BD8C-1E6FDD5206F7}"/>
    <hyperlink ref="C25" r:id="rId23" display="https://1drv.ms/b/s!An__ic3sU3vrz3y9_fkzL48EEwWW?e=XkSPhR" xr:uid="{FDA4E836-A63E-4BB0-9D5A-112ED72C04BA}"/>
    <hyperlink ref="C27" r:id="rId24" display="https://1drv.ms/b/s!An__ic3sU3vr0BC3694rutSZ06yd?e=d5H7og" xr:uid="{8EF69377-23D2-4236-BDF8-A8A0BBA1A0F7}"/>
    <hyperlink ref="C30" r:id="rId25" display="https://1drv.ms/b/s!An__ic3sU3vr0Cq4PKZUKWfwc0Vm?e=VoQtbr" xr:uid="{B15D3FE0-1CD6-4103-85F4-AA2720818A24}"/>
    <hyperlink ref="C31" r:id="rId26" display="https://1drv.ms/b/s!An__ic3sU3vr0D-QATDr75Eoxv5P?e=VI26qd" xr:uid="{0062746D-F583-489D-9ABB-C1225E2C434D}"/>
    <hyperlink ref="C32" r:id="rId27" display="https://1drv.ms/b/s!An__ic3sU3vr0F0A_wOokPxuS9vj?e=4fyC5v" xr:uid="{D746E997-77E3-49F4-984A-86EC185FFBF8}"/>
    <hyperlink ref="C33" r:id="rId28" display="https://1drv.ms/b/s!An__ic3sU3vr0QkXzS7hagKZQ-Sm?e=E2SFII" xr:uid="{F41A508E-19EF-49FB-A56C-E78086142F0A}"/>
    <hyperlink ref="C34" r:id="rId29" display="https://1drv.ms/b/s!An__ic3sU3vr0QqwouCGlFPeRLU8?e=s6NcaT" xr:uid="{00BD814A-3619-427A-9876-132754038645}"/>
  </hyperlinks>
  <pageMargins left="0.7" right="0.7" top="0.75" bottom="0.75" header="0.3" footer="0.3"/>
  <pageSetup orientation="portrait" r:id="rId3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1D9D-6F90-4211-8CF8-2324DF4958A4}">
  <dimension ref="B2:I15"/>
  <sheetViews>
    <sheetView workbookViewId="0">
      <selection activeCell="J20" sqref="J20"/>
    </sheetView>
  </sheetViews>
  <sheetFormatPr defaultRowHeight="14.5" x14ac:dyDescent="0.35"/>
  <cols>
    <col min="2" max="2" width="9.81640625" bestFit="1" customWidth="1"/>
    <col min="3" max="3" width="13.453125" bestFit="1" customWidth="1"/>
    <col min="4" max="4" width="43.54296875" bestFit="1" customWidth="1"/>
    <col min="6" max="6" width="10.54296875" customWidth="1"/>
  </cols>
  <sheetData>
    <row r="2" spans="2:9" x14ac:dyDescent="0.35">
      <c r="B2" s="7" t="s">
        <v>79</v>
      </c>
      <c r="C2" s="7" t="s">
        <v>80</v>
      </c>
      <c r="D2" s="7" t="s">
        <v>81</v>
      </c>
      <c r="E2" s="7" t="s">
        <v>82</v>
      </c>
      <c r="F2" s="7" t="s">
        <v>83</v>
      </c>
    </row>
    <row r="3" spans="2:9" x14ac:dyDescent="0.35">
      <c r="B3" s="27" t="s">
        <v>91</v>
      </c>
      <c r="C3" s="22">
        <v>44575</v>
      </c>
      <c r="D3" t="s">
        <v>89</v>
      </c>
      <c r="E3">
        <v>66</v>
      </c>
      <c r="F3" s="22">
        <v>44789</v>
      </c>
      <c r="G3" t="s">
        <v>102</v>
      </c>
      <c r="I3" t="s">
        <v>112</v>
      </c>
    </row>
    <row r="4" spans="2:9" x14ac:dyDescent="0.35">
      <c r="B4" s="27" t="s">
        <v>93</v>
      </c>
      <c r="C4" s="22">
        <v>44620</v>
      </c>
      <c r="D4" t="s">
        <v>94</v>
      </c>
      <c r="E4">
        <v>66</v>
      </c>
      <c r="F4" s="22">
        <v>44659</v>
      </c>
      <c r="G4" t="s">
        <v>102</v>
      </c>
    </row>
    <row r="5" spans="2:9" x14ac:dyDescent="0.35">
      <c r="B5" s="27" t="s">
        <v>95</v>
      </c>
      <c r="C5" s="22">
        <v>44620</v>
      </c>
      <c r="D5" t="s">
        <v>96</v>
      </c>
      <c r="E5">
        <v>66</v>
      </c>
      <c r="F5" s="22">
        <v>44819</v>
      </c>
      <c r="G5" t="s">
        <v>102</v>
      </c>
      <c r="I5" t="s">
        <v>112</v>
      </c>
    </row>
    <row r="6" spans="2:9" x14ac:dyDescent="0.35">
      <c r="B6" s="27" t="s">
        <v>97</v>
      </c>
      <c r="C6" s="22">
        <v>44620</v>
      </c>
      <c r="D6" t="s">
        <v>90</v>
      </c>
      <c r="E6">
        <v>66</v>
      </c>
      <c r="F6" s="22">
        <v>44785</v>
      </c>
      <c r="G6" t="s">
        <v>102</v>
      </c>
      <c r="I6" t="s">
        <v>112</v>
      </c>
    </row>
    <row r="7" spans="2:9" x14ac:dyDescent="0.35">
      <c r="B7" s="27" t="s">
        <v>99</v>
      </c>
      <c r="C7" s="22">
        <v>44636</v>
      </c>
      <c r="D7" t="s">
        <v>100</v>
      </c>
      <c r="E7">
        <v>48</v>
      </c>
      <c r="F7" s="22">
        <v>44781</v>
      </c>
      <c r="G7" t="s">
        <v>102</v>
      </c>
      <c r="I7" t="s">
        <v>112</v>
      </c>
    </row>
    <row r="8" spans="2:9" x14ac:dyDescent="0.35">
      <c r="B8" s="27"/>
      <c r="C8" s="22"/>
    </row>
    <row r="9" spans="2:9" x14ac:dyDescent="0.35">
      <c r="B9" s="27" t="s">
        <v>101</v>
      </c>
      <c r="C9" s="22">
        <v>44659</v>
      </c>
      <c r="D9" t="s">
        <v>104</v>
      </c>
      <c r="E9">
        <v>24</v>
      </c>
      <c r="F9" s="22">
        <v>44664</v>
      </c>
    </row>
    <row r="10" spans="2:9" x14ac:dyDescent="0.35">
      <c r="B10" s="27" t="s">
        <v>124</v>
      </c>
      <c r="C10" s="22">
        <v>44991</v>
      </c>
      <c r="D10" t="s">
        <v>130</v>
      </c>
      <c r="E10">
        <v>55</v>
      </c>
      <c r="F10" s="22">
        <v>44992</v>
      </c>
    </row>
    <row r="11" spans="2:9" x14ac:dyDescent="0.35">
      <c r="B11" s="27" t="s">
        <v>125</v>
      </c>
      <c r="C11" s="22">
        <v>44991</v>
      </c>
      <c r="D11" t="s">
        <v>128</v>
      </c>
      <c r="E11">
        <v>75</v>
      </c>
      <c r="F11" s="22">
        <v>45021</v>
      </c>
    </row>
    <row r="12" spans="2:9" x14ac:dyDescent="0.35">
      <c r="B12" s="27" t="s">
        <v>126</v>
      </c>
      <c r="C12" s="22">
        <v>44991</v>
      </c>
      <c r="D12" t="s">
        <v>129</v>
      </c>
      <c r="E12">
        <v>75</v>
      </c>
      <c r="F12" s="7"/>
    </row>
    <row r="13" spans="2:9" x14ac:dyDescent="0.35">
      <c r="B13" s="27" t="s">
        <v>127</v>
      </c>
      <c r="C13" s="22">
        <v>44991</v>
      </c>
      <c r="D13" t="s">
        <v>104</v>
      </c>
      <c r="E13">
        <v>40</v>
      </c>
      <c r="F13" s="22">
        <v>45002</v>
      </c>
    </row>
    <row r="14" spans="2:9" x14ac:dyDescent="0.35">
      <c r="B14" s="27" t="s">
        <v>131</v>
      </c>
      <c r="C14" s="22">
        <v>44992</v>
      </c>
      <c r="D14" t="s">
        <v>132</v>
      </c>
      <c r="E14">
        <v>75</v>
      </c>
      <c r="F14" s="22">
        <v>44993</v>
      </c>
    </row>
    <row r="15" spans="2:9" x14ac:dyDescent="0.35">
      <c r="B15" s="27" t="s">
        <v>133</v>
      </c>
      <c r="C15" s="22">
        <v>44992</v>
      </c>
      <c r="D15" t="s">
        <v>89</v>
      </c>
      <c r="E15">
        <v>75</v>
      </c>
    </row>
  </sheetData>
  <phoneticPr fontId="7" type="noConversion"/>
  <hyperlinks>
    <hyperlink ref="B3" r:id="rId1" xr:uid="{645A95E2-CEDC-4C4E-8AC6-D7E7C188740C}"/>
    <hyperlink ref="B4" r:id="rId2" xr:uid="{18E24D85-2328-47C0-BF9C-7842B0515267}"/>
    <hyperlink ref="B5" r:id="rId3" xr:uid="{0F5A68F8-4696-41AD-BC3A-155702D9725D}"/>
    <hyperlink ref="B6" r:id="rId4" xr:uid="{4B683065-FFE6-47BB-B437-6B438F23F2AE}"/>
    <hyperlink ref="B7" r:id="rId5" xr:uid="{F3538624-1DCA-4084-8A43-2DEF410A141D}"/>
    <hyperlink ref="B9" r:id="rId6" xr:uid="{525284D1-B025-49BA-9E5A-5E1C4AF6F31A}"/>
    <hyperlink ref="B10" r:id="rId7" xr:uid="{23E83461-FC48-43AA-BF55-5B2E0649B0B7}"/>
    <hyperlink ref="B11" r:id="rId8" xr:uid="{5E94A420-0876-45C4-A1F8-79FCDD5A67B3}"/>
    <hyperlink ref="B12" r:id="rId9" xr:uid="{F8B3F3DA-AC63-47FA-8B8F-AE4930ED896B}"/>
    <hyperlink ref="B13" r:id="rId10" xr:uid="{CD3CD993-1E5F-4688-B0AF-91AD0DC67D2D}"/>
    <hyperlink ref="B14" r:id="rId11" xr:uid="{23F429B8-505F-417E-89C3-7218BB092391}"/>
    <hyperlink ref="B15" r:id="rId12" xr:uid="{EA74AB20-D2AD-40F0-BAAE-04D38779FDF7}"/>
  </hyperlinks>
  <pageMargins left="0.7" right="0.7" top="0.75" bottom="0.75" header="0.3" footer="0.3"/>
  <pageSetup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67E91-877D-4622-BFC2-767A72FA916B}">
  <dimension ref="B2:F14"/>
  <sheetViews>
    <sheetView tabSelected="1" workbookViewId="0">
      <selection activeCell="B3" sqref="B3"/>
    </sheetView>
  </sheetViews>
  <sheetFormatPr defaultRowHeight="14.5" x14ac:dyDescent="0.35"/>
  <cols>
    <col min="2" max="2" width="14.54296875" bestFit="1" customWidth="1"/>
  </cols>
  <sheetData>
    <row r="2" spans="2:6" x14ac:dyDescent="0.35">
      <c r="B2" s="7" t="s">
        <v>66</v>
      </c>
      <c r="D2" s="7" t="s">
        <v>137</v>
      </c>
      <c r="F2" s="7" t="s">
        <v>138</v>
      </c>
    </row>
    <row r="3" spans="2:6" x14ac:dyDescent="0.35">
      <c r="B3" s="34" t="s">
        <v>67</v>
      </c>
      <c r="D3" s="27" t="s">
        <v>139</v>
      </c>
      <c r="F3" s="27" t="s">
        <v>139</v>
      </c>
    </row>
    <row r="4" spans="2:6" x14ac:dyDescent="0.35">
      <c r="B4" s="34" t="s">
        <v>68</v>
      </c>
    </row>
    <row r="5" spans="2:6" x14ac:dyDescent="0.35">
      <c r="B5" s="34" t="s">
        <v>69</v>
      </c>
    </row>
    <row r="6" spans="2:6" x14ac:dyDescent="0.35">
      <c r="B6" s="34" t="s">
        <v>70</v>
      </c>
    </row>
    <row r="7" spans="2:6" x14ac:dyDescent="0.35">
      <c r="B7" s="27" t="s">
        <v>71</v>
      </c>
    </row>
    <row r="8" spans="2:6" x14ac:dyDescent="0.35">
      <c r="B8" s="27" t="s">
        <v>72</v>
      </c>
    </row>
    <row r="9" spans="2:6" x14ac:dyDescent="0.35">
      <c r="B9" s="27" t="s">
        <v>73</v>
      </c>
    </row>
    <row r="10" spans="2:6" x14ac:dyDescent="0.35">
      <c r="B10" s="27" t="s">
        <v>74</v>
      </c>
    </row>
    <row r="11" spans="2:6" x14ac:dyDescent="0.35">
      <c r="B11" s="27" t="s">
        <v>75</v>
      </c>
    </row>
    <row r="12" spans="2:6" x14ac:dyDescent="0.35">
      <c r="B12" s="27" t="s">
        <v>76</v>
      </c>
    </row>
    <row r="13" spans="2:6" x14ac:dyDescent="0.35">
      <c r="B13" s="27" t="s">
        <v>77</v>
      </c>
    </row>
    <row r="14" spans="2:6" x14ac:dyDescent="0.35">
      <c r="B14" s="27" t="s">
        <v>78</v>
      </c>
    </row>
  </sheetData>
  <hyperlinks>
    <hyperlink ref="B3" r:id="rId1" xr:uid="{02E3EEA4-669E-4455-926D-DD1F9BB6E8EE}"/>
    <hyperlink ref="B4" r:id="rId2" xr:uid="{A2E9514C-A6A7-4D3C-A23C-6D6D2EF67731}"/>
    <hyperlink ref="B6" r:id="rId3" xr:uid="{FA053B17-4914-4A27-9189-353DB3B082E7}"/>
    <hyperlink ref="B5" r:id="rId4" xr:uid="{17F3D559-53BC-4AF3-B0D3-FD5E06AA991A}"/>
    <hyperlink ref="B7" r:id="rId5" xr:uid="{13338C44-F0B0-4346-AFA0-DC18DAA7449F}"/>
    <hyperlink ref="B8" r:id="rId6" xr:uid="{11A4EC25-146B-4DA8-87BD-F95365D9EE46}"/>
    <hyperlink ref="B9" r:id="rId7" xr:uid="{A8184841-59BD-4270-BF7E-E58EB0364C07}"/>
    <hyperlink ref="B10" r:id="rId8" xr:uid="{425B5187-14AC-4270-B181-CE718AE3A6E0}"/>
    <hyperlink ref="B11" r:id="rId9" xr:uid="{3DE0B4C6-78C4-4428-8178-A27A7989F014}"/>
    <hyperlink ref="B12" r:id="rId10" xr:uid="{C528DE07-03BB-42BF-A296-9BAD68718416}"/>
    <hyperlink ref="B13" r:id="rId11" xr:uid="{5A52DEB4-FFFC-4B2F-936F-AFF03E57E0F9}"/>
    <hyperlink ref="B14" r:id="rId12" xr:uid="{C291BBA5-1D8A-4F15-AAD2-0B1BF869FFE1}"/>
    <hyperlink ref="F3" r:id="rId13" xr:uid="{E69DC78A-E256-4C12-8673-ADCCC7B5D5F8}"/>
    <hyperlink ref="D3" r:id="rId14" xr:uid="{CFC2B524-6589-4D20-805A-F956E861262E}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Forecast Overview</vt:lpstr>
      <vt:lpstr>Forecast</vt:lpstr>
      <vt:lpstr>Actual</vt:lpstr>
      <vt:lpstr>Actual Vs Forecast</vt:lpstr>
      <vt:lpstr>Income &amp; Expenditure</vt:lpstr>
      <vt:lpstr>Invoices Received</vt:lpstr>
      <vt:lpstr>Invoices Sent</vt:lpstr>
      <vt:lpstr>Bank Statements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winstanley</dc:creator>
  <cp:lastModifiedBy>sam winstanley</cp:lastModifiedBy>
  <cp:lastPrinted>2023-05-05T07:10:01Z</cp:lastPrinted>
  <dcterms:created xsi:type="dcterms:W3CDTF">2021-03-21T12:16:34Z</dcterms:created>
  <dcterms:modified xsi:type="dcterms:W3CDTF">2023-05-05T19:09:43Z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